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95443851-0E5E-466B-891D-6EEF36DD7A66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9" i="23" s="1"/>
  <c r="G38" i="23" s="1"/>
  <c r="G19" i="23"/>
  <c r="H17" i="23"/>
  <c r="H20" i="23" s="1"/>
  <c r="H22" i="23" s="1"/>
  <c r="H29" i="23" s="1"/>
  <c r="H37" i="23" s="1"/>
  <c r="G17" i="23"/>
  <c r="H38" i="23" l="1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<sst xmlns="http://schemas.openxmlformats.org/spreadsheetml/2006/main" count="40" uniqueCount="36">
  <si>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</si>
  <si>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</si>
  <si>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</si>
  <si>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</si>
  <si>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</si>
  <si>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</si>
  <si>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</si>
  <si>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</si>
  <si>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</si>
  <si>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</si>
  <si>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</si>
  <si>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</si>
  <si>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</si>
  <si>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</si>
  <si>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</si>
  <si>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</si>
  <si>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</si>
  <si>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</si>
  <si>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</si>
  <si>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</si>
  <si>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</si>
  <si>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</si>
  <si>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</si>
  <si>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</si>
  <si>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</si>
  <si>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</si>
  <si>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</si>
  <si>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</si>
  <si>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</si>
  <si>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</si>
  <si>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</si>
  <si>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</si>
  <si>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</si>
  <si>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Год реконструкции 2030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</si>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</sst>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zoomScale="85" zoomScaleNormal="100" zoomScaleSheetLayoutView="85" workbookViewId="0">
      <selection activeCell="F16" sqref="F16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2" t="s">
        <v>33</v>
      </c>
      <c r="D1" s="42"/>
      <c r="E1" s="42"/>
      <c r="F1" s="42"/>
      <c r="G1" s="42"/>
      <c r="H1" s="42"/>
      <c r="I1" s="42"/>
      <c r="J1" s="2"/>
    </row>
    <row r="2" spans="1:16" ht="18.75" x14ac:dyDescent="0.3">
      <c r="C2" s="43" t="s">
        <v>10</v>
      </c>
      <c r="D2" s="43"/>
      <c r="E2" s="43"/>
      <c r="F2" s="43"/>
      <c r="G2" s="43"/>
      <c r="H2" s="43"/>
      <c r="I2" s="43"/>
    </row>
    <row r="4" spans="1:16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3"/>
    </row>
    <row r="5" spans="1:16" x14ac:dyDescent="0.25">
      <c r="C5" s="45" t="s">
        <v>2</v>
      </c>
      <c r="D5" s="45"/>
      <c r="E5" s="45"/>
      <c r="F5" s="45"/>
      <c r="G5" s="45"/>
      <c r="H5" s="45"/>
      <c r="I5" s="45"/>
    </row>
    <row r="7" spans="1:16" x14ac:dyDescent="0.25">
      <c r="E7" s="4" t="s">
        <v>35</v>
      </c>
    </row>
    <row r="8" spans="1:16" x14ac:dyDescent="0.25">
      <c r="D8" s="1" t="s">
        <v>1</v>
      </c>
    </row>
    <row r="10" spans="1:16" ht="44.25" customHeight="1" x14ac:dyDescent="0.25">
      <c r="B10" s="46" t="s">
        <v>34</v>
      </c>
      <c r="C10" s="46"/>
      <c r="D10" s="46"/>
      <c r="E10" s="46"/>
      <c r="F10" s="46"/>
      <c r="G10" s="46"/>
      <c r="H10" s="46"/>
      <c r="I10" s="46"/>
      <c r="J10" s="5"/>
    </row>
    <row r="11" spans="1:16" x14ac:dyDescent="0.25">
      <c r="C11" s="45" t="s">
        <v>3</v>
      </c>
      <c r="D11" s="45"/>
      <c r="E11" s="45"/>
      <c r="F11" s="45"/>
      <c r="G11" s="45"/>
      <c r="H11" s="45"/>
      <c r="I11" s="45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47" t="s">
        <v>4</v>
      </c>
      <c r="D13" s="48"/>
      <c r="E13" s="49"/>
      <c r="F13" s="7"/>
      <c r="G13" s="53"/>
      <c r="H13" s="54"/>
    </row>
    <row r="14" spans="1:16" ht="15.75" x14ac:dyDescent="0.25">
      <c r="C14" s="50"/>
      <c r="D14" s="51"/>
      <c r="E14" s="52"/>
      <c r="F14" s="8"/>
      <c r="G14" s="9" t="s">
        <v>6</v>
      </c>
      <c r="H14" s="10" t="s">
        <v>7</v>
      </c>
      <c r="L14" s="11" t="s">
        <v>31</v>
      </c>
    </row>
    <row r="15" spans="1:16" ht="65.25" customHeight="1" x14ac:dyDescent="0.25">
      <c r="C15" s="35" t="s">
        <v>28</v>
      </c>
      <c r="D15" s="36"/>
      <c r="E15" s="36"/>
      <c r="F15" s="7"/>
      <c r="G15" s="7">
        <v>963.68</v>
      </c>
      <c r="H15" s="7">
        <v>1526.73</v>
      </c>
      <c r="L15" s="7" t="s">
        <v>11</v>
      </c>
      <c r="M15" s="7" t="s">
        <v>32</v>
      </c>
    </row>
    <row r="16" spans="1:16" ht="63" customHeight="1" x14ac:dyDescent="0.25">
      <c r="C16" s="35" t="s">
        <v>12</v>
      </c>
      <c r="D16" s="36"/>
      <c r="E16" s="36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37" t="s">
        <v>13</v>
      </c>
      <c r="D17" s="38"/>
      <c r="E17" s="38"/>
      <c r="F17" s="39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35" t="s">
        <v>29</v>
      </c>
      <c r="D18" s="36"/>
      <c r="E18" s="36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34" t="s">
        <v>16</v>
      </c>
      <c r="Q18" s="34"/>
      <c r="R18" s="34"/>
      <c r="S18" s="34"/>
      <c r="T18" s="34"/>
      <c r="U18" s="7">
        <v>1.2</v>
      </c>
    </row>
    <row r="19" spans="3:21" ht="29.25" customHeight="1" x14ac:dyDescent="0.25">
      <c r="C19" s="35" t="s">
        <v>30</v>
      </c>
      <c r="D19" s="36"/>
      <c r="E19" s="36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34" t="s">
        <v>17</v>
      </c>
      <c r="Q19" s="34"/>
      <c r="R19" s="34"/>
      <c r="S19" s="34"/>
      <c r="T19" s="34"/>
      <c r="U19" s="7">
        <v>1.5</v>
      </c>
    </row>
    <row r="20" spans="3:21" ht="15" customHeight="1" x14ac:dyDescent="0.25">
      <c r="C20" s="37" t="s">
        <v>13</v>
      </c>
      <c r="D20" s="38"/>
      <c r="E20" s="38"/>
      <c r="F20" s="39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34" t="s">
        <v>18</v>
      </c>
      <c r="Q20" s="34"/>
      <c r="R20" s="34"/>
      <c r="S20" s="34"/>
      <c r="T20" s="34"/>
      <c r="U20" s="7">
        <v>2.99</v>
      </c>
    </row>
    <row r="21" spans="3:21" ht="15" customHeight="1" x14ac:dyDescent="0.25">
      <c r="C21" s="36" t="s">
        <v>8</v>
      </c>
      <c r="D21" s="36"/>
      <c r="E21" s="36"/>
      <c r="F21" s="7"/>
      <c r="G21" s="15">
        <v>0.4</v>
      </c>
      <c r="H21" s="7"/>
      <c r="L21" s="7">
        <v>95</v>
      </c>
      <c r="M21" s="7">
        <v>761.97</v>
      </c>
    </row>
    <row r="22" spans="3:21" x14ac:dyDescent="0.25">
      <c r="C22" s="37" t="s">
        <v>13</v>
      </c>
      <c r="D22" s="38"/>
      <c r="E22" s="38"/>
      <c r="F22" s="39"/>
      <c r="G22" s="12">
        <f>(G20+G17)*G21</f>
        <v>1484.4314400000001</v>
      </c>
      <c r="H22" s="13">
        <f>H20*H21</f>
        <v>0</v>
      </c>
    </row>
    <row r="23" spans="3:21" ht="15" customHeight="1" x14ac:dyDescent="0.25">
      <c r="C23" s="40" t="s">
        <v>5</v>
      </c>
      <c r="D23" s="41"/>
      <c r="E23" s="41"/>
      <c r="F23" s="14"/>
      <c r="G23" s="13">
        <f>G21*1000/35</f>
        <v>11.428571428571429</v>
      </c>
      <c r="H23" s="13">
        <f>G23</f>
        <v>11.428571428571429</v>
      </c>
    </row>
    <row r="24" spans="3:21" ht="28.5" customHeight="1" x14ac:dyDescent="0.25">
      <c r="C24" s="35" t="s">
        <v>19</v>
      </c>
      <c r="D24" s="36"/>
      <c r="E24" s="36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35" t="s">
        <v>21</v>
      </c>
      <c r="D25" s="36"/>
      <c r="E25" s="36"/>
      <c r="F25" s="14">
        <v>1.07</v>
      </c>
      <c r="G25" s="12">
        <v>5.72</v>
      </c>
      <c r="H25" s="7">
        <v>5.72</v>
      </c>
    </row>
    <row r="26" spans="3:21" x14ac:dyDescent="0.25">
      <c r="C26" s="37" t="s">
        <v>13</v>
      </c>
      <c r="D26" s="38"/>
      <c r="E26" s="38"/>
      <c r="F26" s="39"/>
      <c r="G26" s="12">
        <f>(G24+G25)*F24*G23</f>
        <v>130.47885714285715</v>
      </c>
      <c r="H26" s="13">
        <f>(H24+H25)*H23</f>
        <v>121.94285714285715</v>
      </c>
    </row>
    <row r="27" spans="3:21" ht="30" customHeight="1" x14ac:dyDescent="0.25">
      <c r="C27" s="35" t="s">
        <v>22</v>
      </c>
      <c r="D27" s="36"/>
      <c r="E27" s="36"/>
      <c r="F27" s="14">
        <v>514.42999999999995</v>
      </c>
      <c r="G27" s="12"/>
      <c r="H27" s="7"/>
    </row>
    <row r="28" spans="3:21" ht="27.75" customHeight="1" x14ac:dyDescent="0.25">
      <c r="C28" s="35" t="s">
        <v>23</v>
      </c>
      <c r="D28" s="36"/>
      <c r="E28" s="36"/>
      <c r="F28" s="14">
        <v>11.91</v>
      </c>
      <c r="G28" s="13"/>
      <c r="H28" s="13">
        <f>5000*6.9/100</f>
        <v>345</v>
      </c>
    </row>
    <row r="29" spans="3:21" x14ac:dyDescent="0.25">
      <c r="C29" s="37" t="s">
        <v>13</v>
      </c>
      <c r="D29" s="38"/>
      <c r="E29" s="38"/>
      <c r="F29" s="39"/>
      <c r="G29" s="12">
        <f>G22+G27+G28</f>
        <v>1484.4314400000001</v>
      </c>
      <c r="H29" s="13">
        <f>H22+H26+H27+H28</f>
        <v>466.94285714285718</v>
      </c>
    </row>
    <row r="30" spans="3:21" ht="15" customHeight="1" x14ac:dyDescent="0.25">
      <c r="C30" s="25" t="s">
        <v>24</v>
      </c>
      <c r="D30" s="26"/>
      <c r="E30" s="2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27"/>
      <c r="D31" s="28"/>
      <c r="E31" s="2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27"/>
      <c r="D32" s="28"/>
      <c r="E32" s="2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27"/>
      <c r="D33" s="28"/>
      <c r="E33" s="2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27"/>
      <c r="D34" s="28"/>
      <c r="E34" s="2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27"/>
      <c r="D35" s="28"/>
      <c r="E35" s="2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29"/>
      <c r="D36" s="30"/>
      <c r="E36" s="3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31" t="s">
        <v>25</v>
      </c>
      <c r="D37" s="32"/>
      <c r="E37" s="32"/>
      <c r="F37" s="33"/>
      <c r="G37" s="12">
        <f>G29*G30*G31*G32*G33*G34*G35*G36</f>
        <v>2124.0920931408659</v>
      </c>
      <c r="H37" s="13">
        <f>H29*H30*H31*H32</f>
        <v>560.28858282874285</v>
      </c>
    </row>
    <row r="38" spans="3:14" x14ac:dyDescent="0.25">
      <c r="C38" s="31" t="s">
        <v>26</v>
      </c>
      <c r="D38" s="32"/>
      <c r="E38" s="32"/>
      <c r="F38" s="33"/>
      <c r="G38" s="12">
        <f>G39-G37</f>
        <v>424.81841862817328</v>
      </c>
      <c r="H38" s="13">
        <f>H37*20/100</f>
        <v>112.05771656574856</v>
      </c>
    </row>
    <row r="39" spans="3:14" x14ac:dyDescent="0.25">
      <c r="C39" s="31" t="s">
        <v>27</v>
      </c>
      <c r="D39" s="32"/>
      <c r="E39" s="32"/>
      <c r="F39" s="33"/>
      <c r="G39" s="12">
        <f>G37*1.2</f>
        <v>2548.9105117690392</v>
      </c>
      <c r="H39" s="13">
        <f>H37+H38</f>
        <v>672.34629939449144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2025-04-22T06:00:03Z</dcterms:modified>
</cp:coreProperties>
</file>