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B9E08729-6CCC-4C3D-A75D-767A2501C6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29" i="1" l="1"/>
  <c r="M431" i="1"/>
  <c r="O431" i="1"/>
  <c r="M213" i="1"/>
  <c r="M212" i="1" s="1"/>
  <c r="G44" i="1"/>
  <c r="G89" i="1" s="1"/>
  <c r="G175" i="1"/>
  <c r="G431" i="1"/>
  <c r="O405" i="1"/>
  <c r="O403" i="1" s="1"/>
  <c r="O381" i="1"/>
  <c r="O380" i="1" s="1"/>
  <c r="O379" i="1" s="1"/>
  <c r="M405" i="1"/>
  <c r="M403" i="1" s="1"/>
  <c r="M381" i="1"/>
  <c r="M380" i="1" s="1"/>
  <c r="M379" i="1" s="1"/>
  <c r="K405" i="1"/>
  <c r="K404" i="1" s="1"/>
  <c r="K403" i="1" s="1"/>
  <c r="K381" i="1"/>
  <c r="K380" i="1" s="1"/>
  <c r="K379" i="1" s="1"/>
  <c r="I405" i="1"/>
  <c r="I404" i="1" s="1"/>
  <c r="I403" i="1" s="1"/>
  <c r="I381" i="1"/>
  <c r="I380" i="1" s="1"/>
  <c r="I379" i="1" s="1"/>
  <c r="O306" i="1"/>
  <c r="O300" i="1"/>
  <c r="O298" i="1"/>
  <c r="O292" i="1"/>
  <c r="O289" i="1" s="1"/>
  <c r="O286" i="1"/>
  <c r="O268" i="1"/>
  <c r="O257" i="1"/>
  <c r="O255" i="1"/>
  <c r="O242" i="1"/>
  <c r="O239" i="1"/>
  <c r="O237" i="1" s="1"/>
  <c r="O231" i="1"/>
  <c r="O224" i="1" s="1"/>
  <c r="O226" i="1"/>
  <c r="O222" i="1"/>
  <c r="O213" i="1"/>
  <c r="O208" i="1"/>
  <c r="O205" i="1"/>
  <c r="O204" i="1"/>
  <c r="O202" i="1"/>
  <c r="O200" i="1"/>
  <c r="O196" i="1"/>
  <c r="O192" i="1"/>
  <c r="O189" i="1" s="1"/>
  <c r="O170" i="1"/>
  <c r="O164" i="1"/>
  <c r="O163" i="1"/>
  <c r="O156" i="1"/>
  <c r="O155" i="1"/>
  <c r="O154" i="1"/>
  <c r="O153" i="1"/>
  <c r="O152" i="1"/>
  <c r="O151" i="1"/>
  <c r="O150" i="1"/>
  <c r="O149" i="1"/>
  <c r="O148" i="1"/>
  <c r="O146" i="1"/>
  <c r="O145" i="1"/>
  <c r="O144" i="1"/>
  <c r="O143" i="1"/>
  <c r="O127" i="1"/>
  <c r="O142" i="1" s="1"/>
  <c r="O99" i="1"/>
  <c r="O98" i="1" s="1"/>
  <c r="O97" i="1"/>
  <c r="O96" i="1"/>
  <c r="O95" i="1"/>
  <c r="O94" i="1"/>
  <c r="O93" i="1"/>
  <c r="O92" i="1"/>
  <c r="O91" i="1"/>
  <c r="O90" i="1"/>
  <c r="O88" i="1"/>
  <c r="O87" i="1"/>
  <c r="O86" i="1"/>
  <c r="O85" i="1"/>
  <c r="O73" i="1"/>
  <c r="O70" i="1"/>
  <c r="O62" i="1"/>
  <c r="O201" i="1" s="1"/>
  <c r="O56" i="1"/>
  <c r="O55" i="1" s="1"/>
  <c r="O39" i="1"/>
  <c r="O38" i="1" s="1"/>
  <c r="O24" i="1"/>
  <c r="M354" i="1"/>
  <c r="M306" i="1"/>
  <c r="M300" i="1"/>
  <c r="M298" i="1"/>
  <c r="M292" i="1"/>
  <c r="M289" i="1" s="1"/>
  <c r="M286" i="1"/>
  <c r="M268" i="1"/>
  <c r="M257" i="1"/>
  <c r="M255" i="1"/>
  <c r="M242" i="1"/>
  <c r="M239" i="1" s="1"/>
  <c r="M237" i="1" s="1"/>
  <c r="M231" i="1"/>
  <c r="M226" i="1"/>
  <c r="M222" i="1"/>
  <c r="M208" i="1"/>
  <c r="M205" i="1"/>
  <c r="M204" i="1"/>
  <c r="M202" i="1"/>
  <c r="M200" i="1"/>
  <c r="M196" i="1"/>
  <c r="M192" i="1"/>
  <c r="M189" i="1" s="1"/>
  <c r="M175" i="1"/>
  <c r="M314" i="1" s="1"/>
  <c r="M170" i="1"/>
  <c r="M164" i="1"/>
  <c r="M163" i="1"/>
  <c r="M156" i="1"/>
  <c r="M155" i="1"/>
  <c r="M154" i="1"/>
  <c r="M153" i="1"/>
  <c r="M152" i="1"/>
  <c r="M151" i="1"/>
  <c r="M150" i="1"/>
  <c r="M149" i="1"/>
  <c r="M148" i="1"/>
  <c r="M146" i="1"/>
  <c r="M145" i="1"/>
  <c r="M144" i="1"/>
  <c r="M143" i="1"/>
  <c r="M127" i="1"/>
  <c r="M142" i="1" s="1"/>
  <c r="M99" i="1"/>
  <c r="M98" i="1" s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73" i="1"/>
  <c r="M70" i="1"/>
  <c r="M62" i="1"/>
  <c r="M201" i="1" s="1"/>
  <c r="M56" i="1"/>
  <c r="M55" i="1" s="1"/>
  <c r="M39" i="1"/>
  <c r="M38" i="1" s="1"/>
  <c r="M24" i="1"/>
  <c r="M84" i="1" s="1"/>
  <c r="K354" i="1"/>
  <c r="K306" i="1"/>
  <c r="K300" i="1"/>
  <c r="K298" i="1"/>
  <c r="K292" i="1"/>
  <c r="K289" i="1" s="1"/>
  <c r="K286" i="1"/>
  <c r="K268" i="1"/>
  <c r="K257" i="1" s="1"/>
  <c r="K255" i="1"/>
  <c r="K242" i="1"/>
  <c r="K239" i="1" s="1"/>
  <c r="K237" i="1" s="1"/>
  <c r="K231" i="1"/>
  <c r="K226" i="1"/>
  <c r="K224" i="1"/>
  <c r="K222" i="1"/>
  <c r="K213" i="1"/>
  <c r="K208" i="1"/>
  <c r="K205" i="1"/>
  <c r="K204" i="1"/>
  <c r="K202" i="1"/>
  <c r="K200" i="1"/>
  <c r="K196" i="1"/>
  <c r="K192" i="1"/>
  <c r="K189" i="1" s="1"/>
  <c r="K175" i="1"/>
  <c r="K170" i="1"/>
  <c r="K164" i="1"/>
  <c r="K163" i="1"/>
  <c r="K156" i="1"/>
  <c r="K155" i="1"/>
  <c r="K154" i="1"/>
  <c r="K153" i="1"/>
  <c r="K152" i="1"/>
  <c r="K151" i="1"/>
  <c r="K150" i="1"/>
  <c r="K149" i="1"/>
  <c r="K148" i="1"/>
  <c r="K146" i="1"/>
  <c r="K145" i="1"/>
  <c r="K144" i="1"/>
  <c r="K143" i="1"/>
  <c r="K127" i="1"/>
  <c r="K142" i="1" s="1"/>
  <c r="K99" i="1"/>
  <c r="K98" i="1" s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73" i="1"/>
  <c r="K70" i="1"/>
  <c r="K62" i="1"/>
  <c r="K201" i="1" s="1"/>
  <c r="K56" i="1"/>
  <c r="K55" i="1" s="1"/>
  <c r="K39" i="1"/>
  <c r="K38" i="1" s="1"/>
  <c r="K24" i="1"/>
  <c r="K84" i="1" s="1"/>
  <c r="I354" i="1"/>
  <c r="I306" i="1"/>
  <c r="I300" i="1"/>
  <c r="I298" i="1"/>
  <c r="I292" i="1"/>
  <c r="I289" i="1" s="1"/>
  <c r="I286" i="1"/>
  <c r="I268" i="1"/>
  <c r="I257" i="1" s="1"/>
  <c r="I255" i="1"/>
  <c r="I242" i="1"/>
  <c r="I239" i="1"/>
  <c r="I237" i="1" s="1"/>
  <c r="I231" i="1"/>
  <c r="I224" i="1" s="1"/>
  <c r="I226" i="1"/>
  <c r="I222" i="1"/>
  <c r="I213" i="1"/>
  <c r="I208" i="1"/>
  <c r="I205" i="1"/>
  <c r="I204" i="1"/>
  <c r="I202" i="1"/>
  <c r="I200" i="1"/>
  <c r="I196" i="1"/>
  <c r="I192" i="1"/>
  <c r="I189" i="1" s="1"/>
  <c r="I175" i="1"/>
  <c r="I314" i="1" s="1"/>
  <c r="I170" i="1"/>
  <c r="I164" i="1"/>
  <c r="I163" i="1"/>
  <c r="I156" i="1"/>
  <c r="I155" i="1"/>
  <c r="I154" i="1"/>
  <c r="I153" i="1"/>
  <c r="I152" i="1"/>
  <c r="I151" i="1"/>
  <c r="I150" i="1"/>
  <c r="I149" i="1"/>
  <c r="I148" i="1"/>
  <c r="I146" i="1"/>
  <c r="I145" i="1"/>
  <c r="I144" i="1"/>
  <c r="I143" i="1"/>
  <c r="I127" i="1"/>
  <c r="I142" i="1" s="1"/>
  <c r="I99" i="1"/>
  <c r="I98" i="1" s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76" i="1"/>
  <c r="I73" i="1"/>
  <c r="I70" i="1"/>
  <c r="I62" i="1"/>
  <c r="I201" i="1" s="1"/>
  <c r="I56" i="1"/>
  <c r="I55" i="1" s="1"/>
  <c r="I39" i="1"/>
  <c r="I38" i="1" s="1"/>
  <c r="I24" i="1"/>
  <c r="I23" i="1" s="1"/>
  <c r="G268" i="1"/>
  <c r="G156" i="1"/>
  <c r="M250" i="1" l="1"/>
  <c r="I83" i="1"/>
  <c r="I169" i="1"/>
  <c r="K23" i="1"/>
  <c r="K431" i="1"/>
  <c r="O175" i="1"/>
  <c r="O314" i="1" s="1"/>
  <c r="O354" i="1"/>
  <c r="O89" i="1"/>
  <c r="O23" i="1"/>
  <c r="O169" i="1"/>
  <c r="O308" i="1" s="1"/>
  <c r="I111" i="1"/>
  <c r="I162" i="1" s="1"/>
  <c r="I167" i="1" s="1"/>
  <c r="K169" i="1"/>
  <c r="K250" i="1"/>
  <c r="O83" i="1"/>
  <c r="O111" i="1" s="1"/>
  <c r="O117" i="1" s="1"/>
  <c r="O132" i="1" s="1"/>
  <c r="O126" i="1" s="1"/>
  <c r="I250" i="1"/>
  <c r="K212" i="1"/>
  <c r="K246" i="1" s="1"/>
  <c r="M169" i="1"/>
  <c r="M224" i="1"/>
  <c r="M249" i="1" s="1"/>
  <c r="M251" i="1" s="1"/>
  <c r="O250" i="1"/>
  <c r="I212" i="1"/>
  <c r="M23" i="1"/>
  <c r="M83" i="1" s="1"/>
  <c r="M111" i="1" s="1"/>
  <c r="O212" i="1"/>
  <c r="O246" i="1" s="1"/>
  <c r="O378" i="1"/>
  <c r="O377" i="1" s="1"/>
  <c r="M378" i="1"/>
  <c r="M377" i="1" s="1"/>
  <c r="K378" i="1"/>
  <c r="K377" i="1" s="1"/>
  <c r="I378" i="1"/>
  <c r="I377" i="1" s="1"/>
  <c r="O249" i="1"/>
  <c r="O251" i="1" s="1"/>
  <c r="O84" i="1"/>
  <c r="M246" i="1"/>
  <c r="K308" i="1"/>
  <c r="K83" i="1"/>
  <c r="K111" i="1" s="1"/>
  <c r="K249" i="1"/>
  <c r="K251" i="1" s="1"/>
  <c r="K314" i="1"/>
  <c r="I246" i="1"/>
  <c r="I249" i="1"/>
  <c r="I251" i="1" s="1"/>
  <c r="I308" i="1"/>
  <c r="I84" i="1"/>
  <c r="F405" i="1"/>
  <c r="F404" i="1" s="1"/>
  <c r="F381" i="1"/>
  <c r="F380" i="1" s="1"/>
  <c r="F379" i="1" s="1"/>
  <c r="E405" i="1"/>
  <c r="E404" i="1" s="1"/>
  <c r="E403" i="1" s="1"/>
  <c r="E381" i="1"/>
  <c r="E380" i="1"/>
  <c r="E379" i="1" s="1"/>
  <c r="E354" i="1"/>
  <c r="E289" i="1"/>
  <c r="E286" i="1" s="1"/>
  <c r="E257" i="1"/>
  <c r="E255" i="1"/>
  <c r="E242" i="1"/>
  <c r="E239" i="1" s="1"/>
  <c r="E237" i="1" s="1"/>
  <c r="E231" i="1"/>
  <c r="E226" i="1"/>
  <c r="E224" i="1" s="1"/>
  <c r="E222" i="1"/>
  <c r="E213" i="1"/>
  <c r="E208" i="1"/>
  <c r="E205" i="1"/>
  <c r="E189" i="1"/>
  <c r="E188" i="1"/>
  <c r="E187" i="1" s="1"/>
  <c r="E175" i="1"/>
  <c r="E314" i="1" s="1"/>
  <c r="E170" i="1"/>
  <c r="E164" i="1"/>
  <c r="E163" i="1"/>
  <c r="E156" i="1"/>
  <c r="E154" i="1"/>
  <c r="E153" i="1"/>
  <c r="E152" i="1"/>
  <c r="E151" i="1"/>
  <c r="E150" i="1"/>
  <c r="E148" i="1"/>
  <c r="E146" i="1"/>
  <c r="E145" i="1"/>
  <c r="E144" i="1"/>
  <c r="E143" i="1"/>
  <c r="E127" i="1"/>
  <c r="E142" i="1" s="1"/>
  <c r="E105" i="1"/>
  <c r="E99" i="1"/>
  <c r="E97" i="1"/>
  <c r="E125" i="1" s="1"/>
  <c r="E155" i="1" s="1"/>
  <c r="E96" i="1"/>
  <c r="E95" i="1"/>
  <c r="E94" i="1"/>
  <c r="E93" i="1"/>
  <c r="E92" i="1"/>
  <c r="E91" i="1"/>
  <c r="E119" i="1" s="1"/>
  <c r="E90" i="1"/>
  <c r="E89" i="1"/>
  <c r="E88" i="1"/>
  <c r="E87" i="1"/>
  <c r="E86" i="1"/>
  <c r="E85" i="1"/>
  <c r="E73" i="1"/>
  <c r="E70" i="1"/>
  <c r="E62" i="1"/>
  <c r="E56" i="1"/>
  <c r="E55" i="1" s="1"/>
  <c r="E53" i="1" s="1"/>
  <c r="E39" i="1"/>
  <c r="E38" i="1" s="1"/>
  <c r="E24" i="1"/>
  <c r="D405" i="1"/>
  <c r="D404" i="1" s="1"/>
  <c r="D403" i="1" s="1"/>
  <c r="D381" i="1"/>
  <c r="D380" i="1" s="1"/>
  <c r="D379" i="1" s="1"/>
  <c r="D354" i="1"/>
  <c r="D289" i="1"/>
  <c r="D286" i="1" s="1"/>
  <c r="D257" i="1"/>
  <c r="D255" i="1"/>
  <c r="E254" i="1" s="1"/>
  <c r="D254" i="1"/>
  <c r="D242" i="1"/>
  <c r="D239" i="1" s="1"/>
  <c r="D237" i="1" s="1"/>
  <c r="D231" i="1"/>
  <c r="D226" i="1"/>
  <c r="D222" i="1"/>
  <c r="D213" i="1"/>
  <c r="D208" i="1"/>
  <c r="D205" i="1"/>
  <c r="D204" i="1"/>
  <c r="D200" i="1"/>
  <c r="D196" i="1"/>
  <c r="D192" i="1"/>
  <c r="D189" i="1" s="1"/>
  <c r="D188" i="1"/>
  <c r="D175" i="1"/>
  <c r="D314" i="1" s="1"/>
  <c r="D170" i="1"/>
  <c r="D164" i="1"/>
  <c r="D163" i="1"/>
  <c r="D155" i="1"/>
  <c r="D154" i="1"/>
  <c r="D153" i="1"/>
  <c r="D152" i="1"/>
  <c r="D151" i="1"/>
  <c r="D150" i="1"/>
  <c r="D149" i="1"/>
  <c r="D148" i="1"/>
  <c r="D146" i="1"/>
  <c r="D145" i="1"/>
  <c r="D144" i="1"/>
  <c r="D143" i="1"/>
  <c r="D127" i="1"/>
  <c r="D142" i="1" s="1"/>
  <c r="D99" i="1"/>
  <c r="D98" i="1" s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73" i="1"/>
  <c r="D70" i="1"/>
  <c r="D62" i="1"/>
  <c r="D201" i="1" s="1"/>
  <c r="D53" i="1"/>
  <c r="D39" i="1"/>
  <c r="D38" i="1" s="1"/>
  <c r="D24" i="1"/>
  <c r="D224" i="1" l="1"/>
  <c r="D249" i="1" s="1"/>
  <c r="D84" i="1"/>
  <c r="F403" i="1"/>
  <c r="F431" i="1"/>
  <c r="M308" i="1"/>
  <c r="I117" i="1"/>
  <c r="I132" i="1" s="1"/>
  <c r="I126" i="1" s="1"/>
  <c r="I199" i="1" s="1"/>
  <c r="O199" i="1"/>
  <c r="O198" i="1"/>
  <c r="O187" i="1" s="1"/>
  <c r="O245" i="1" s="1"/>
  <c r="O253" i="1" s="1"/>
  <c r="D212" i="1"/>
  <c r="E141" i="1"/>
  <c r="E250" i="1"/>
  <c r="D246" i="1"/>
  <c r="O162" i="1"/>
  <c r="O167" i="1" s="1"/>
  <c r="E249" i="1"/>
  <c r="E251" i="1" s="1"/>
  <c r="D23" i="1"/>
  <c r="D83" i="1" s="1"/>
  <c r="D111" i="1" s="1"/>
  <c r="D169" i="1"/>
  <c r="D250" i="1"/>
  <c r="E84" i="1"/>
  <c r="E98" i="1"/>
  <c r="E169" i="1"/>
  <c r="E245" i="1" s="1"/>
  <c r="E253" i="1" s="1"/>
  <c r="E212" i="1"/>
  <c r="M162" i="1"/>
  <c r="M167" i="1" s="1"/>
  <c r="M117" i="1"/>
  <c r="M132" i="1" s="1"/>
  <c r="M126" i="1" s="1"/>
  <c r="K162" i="1"/>
  <c r="K167" i="1" s="1"/>
  <c r="K117" i="1"/>
  <c r="K132" i="1" s="1"/>
  <c r="K126" i="1" s="1"/>
  <c r="F378" i="1"/>
  <c r="F377" i="1" s="1"/>
  <c r="E378" i="1"/>
  <c r="E377" i="1" s="1"/>
  <c r="E117" i="1"/>
  <c r="E246" i="1"/>
  <c r="E23" i="1"/>
  <c r="E83" i="1" s="1"/>
  <c r="E111" i="1" s="1"/>
  <c r="E162" i="1" s="1"/>
  <c r="E126" i="1"/>
  <c r="D378" i="1"/>
  <c r="D377" i="1" s="1"/>
  <c r="D308" i="1"/>
  <c r="D251" i="1"/>
  <c r="D162" i="1"/>
  <c r="D117" i="1"/>
  <c r="D147" i="1" s="1"/>
  <c r="D126" i="1"/>
  <c r="D199" i="1" s="1"/>
  <c r="Q386" i="1"/>
  <c r="Q410" i="1"/>
  <c r="I198" i="1" l="1"/>
  <c r="I187" i="1" s="1"/>
  <c r="I245" i="1" s="1"/>
  <c r="I253" i="1" s="1"/>
  <c r="M199" i="1"/>
  <c r="M198" i="1"/>
  <c r="M187" i="1" s="1"/>
  <c r="M245" i="1" s="1"/>
  <c r="M253" i="1" s="1"/>
  <c r="K199" i="1"/>
  <c r="K198" i="1"/>
  <c r="K187" i="1" s="1"/>
  <c r="K245" i="1" s="1"/>
  <c r="K253" i="1" s="1"/>
  <c r="E308" i="1"/>
  <c r="D198" i="1"/>
  <c r="D187" i="1" s="1"/>
  <c r="D245" i="1" s="1"/>
  <c r="D253" i="1" s="1"/>
  <c r="D141" i="1"/>
  <c r="D156" i="1" s="1"/>
  <c r="D157" i="1" s="1"/>
  <c r="R431" i="1" l="1"/>
  <c r="R410" i="1"/>
  <c r="R402" i="1"/>
  <c r="R386" i="1"/>
  <c r="P405" i="1"/>
  <c r="P404" i="1" s="1"/>
  <c r="P403" i="1" s="1"/>
  <c r="P381" i="1"/>
  <c r="P380" i="1" s="1"/>
  <c r="P379" i="1" s="1"/>
  <c r="N405" i="1"/>
  <c r="N404" i="1" s="1"/>
  <c r="N403" i="1" s="1"/>
  <c r="N381" i="1"/>
  <c r="N380" i="1" s="1"/>
  <c r="N379" i="1" s="1"/>
  <c r="L405" i="1"/>
  <c r="L404" i="1"/>
  <c r="L403" i="1" s="1"/>
  <c r="L381" i="1"/>
  <c r="L380" i="1" s="1"/>
  <c r="L379" i="1" s="1"/>
  <c r="J405" i="1"/>
  <c r="J404" i="1"/>
  <c r="J403" i="1" s="1"/>
  <c r="J381" i="1"/>
  <c r="J380" i="1" s="1"/>
  <c r="J379" i="1" s="1"/>
  <c r="J378" i="1" s="1"/>
  <c r="J377" i="1" s="1"/>
  <c r="P354" i="1"/>
  <c r="P289" i="1"/>
  <c r="P257" i="1"/>
  <c r="P255" i="1"/>
  <c r="P242" i="1"/>
  <c r="P239" i="1" s="1"/>
  <c r="P237" i="1" s="1"/>
  <c r="P231" i="1"/>
  <c r="P226" i="1"/>
  <c r="P222" i="1"/>
  <c r="P213" i="1"/>
  <c r="P212" i="1" s="1"/>
  <c r="P208" i="1"/>
  <c r="P205" i="1"/>
  <c r="P204" i="1"/>
  <c r="P201" i="1"/>
  <c r="P200" i="1"/>
  <c r="P196" i="1"/>
  <c r="P192" i="1"/>
  <c r="P189" i="1" s="1"/>
  <c r="P175" i="1"/>
  <c r="P170" i="1"/>
  <c r="P155" i="1"/>
  <c r="P154" i="1"/>
  <c r="P153" i="1"/>
  <c r="P152" i="1"/>
  <c r="P151" i="1"/>
  <c r="P150" i="1"/>
  <c r="P149" i="1"/>
  <c r="P148" i="1"/>
  <c r="P146" i="1"/>
  <c r="P145" i="1"/>
  <c r="P144" i="1"/>
  <c r="P143" i="1"/>
  <c r="P127" i="1"/>
  <c r="P142" i="1" s="1"/>
  <c r="P99" i="1"/>
  <c r="P98" i="1"/>
  <c r="P97" i="1"/>
  <c r="P96" i="1"/>
  <c r="P95" i="1"/>
  <c r="P94" i="1"/>
  <c r="P93" i="1"/>
  <c r="P92" i="1"/>
  <c r="P91" i="1"/>
  <c r="P90" i="1"/>
  <c r="P88" i="1"/>
  <c r="P87" i="1"/>
  <c r="P86" i="1"/>
  <c r="P85" i="1"/>
  <c r="P70" i="1"/>
  <c r="P53" i="1"/>
  <c r="P44" i="1" s="1"/>
  <c r="P89" i="1" s="1"/>
  <c r="P39" i="1"/>
  <c r="P24" i="1"/>
  <c r="P23" i="1" s="1"/>
  <c r="N354" i="1"/>
  <c r="N289" i="1"/>
  <c r="N257" i="1"/>
  <c r="N255" i="1"/>
  <c r="O254" i="1" s="1"/>
  <c r="N242" i="1"/>
  <c r="N239" i="1"/>
  <c r="N237" i="1" s="1"/>
  <c r="N231" i="1"/>
  <c r="N226" i="1"/>
  <c r="N224" i="1" s="1"/>
  <c r="N222" i="1"/>
  <c r="N213" i="1"/>
  <c r="N208" i="1"/>
  <c r="N205" i="1"/>
  <c r="N204" i="1"/>
  <c r="N201" i="1"/>
  <c r="N200" i="1"/>
  <c r="N196" i="1"/>
  <c r="N192" i="1"/>
  <c r="N189" i="1" s="1"/>
  <c r="N175" i="1"/>
  <c r="N170" i="1"/>
  <c r="N163" i="1"/>
  <c r="N155" i="1"/>
  <c r="N154" i="1"/>
  <c r="N153" i="1"/>
  <c r="N152" i="1"/>
  <c r="N151" i="1"/>
  <c r="N150" i="1"/>
  <c r="N149" i="1"/>
  <c r="N148" i="1"/>
  <c r="N146" i="1"/>
  <c r="N145" i="1"/>
  <c r="N144" i="1"/>
  <c r="N143" i="1"/>
  <c r="N127" i="1"/>
  <c r="N142" i="1" s="1"/>
  <c r="N99" i="1"/>
  <c r="N98" i="1" s="1"/>
  <c r="N97" i="1"/>
  <c r="N96" i="1"/>
  <c r="N95" i="1"/>
  <c r="N94" i="1"/>
  <c r="N93" i="1"/>
  <c r="N92" i="1"/>
  <c r="N91" i="1"/>
  <c r="N90" i="1"/>
  <c r="N88" i="1"/>
  <c r="N87" i="1"/>
  <c r="N86" i="1"/>
  <c r="N85" i="1"/>
  <c r="N70" i="1"/>
  <c r="N53" i="1"/>
  <c r="N44" i="1" s="1"/>
  <c r="N89" i="1" s="1"/>
  <c r="N39" i="1"/>
  <c r="N24" i="1"/>
  <c r="N23" i="1" s="1"/>
  <c r="L354" i="1"/>
  <c r="L289" i="1"/>
  <c r="L257" i="1"/>
  <c r="L255" i="1"/>
  <c r="M254" i="1" s="1"/>
  <c r="L242" i="1"/>
  <c r="L239" i="1"/>
  <c r="L237" i="1" s="1"/>
  <c r="L231" i="1"/>
  <c r="L226" i="1"/>
  <c r="L222" i="1"/>
  <c r="L213" i="1"/>
  <c r="L212" i="1" s="1"/>
  <c r="L208" i="1"/>
  <c r="L205" i="1"/>
  <c r="L204" i="1"/>
  <c r="L201" i="1"/>
  <c r="L200" i="1"/>
  <c r="L196" i="1"/>
  <c r="L192" i="1"/>
  <c r="L189" i="1" s="1"/>
  <c r="L175" i="1"/>
  <c r="L170" i="1"/>
  <c r="L163" i="1"/>
  <c r="L155" i="1"/>
  <c r="L154" i="1"/>
  <c r="L153" i="1"/>
  <c r="L152" i="1"/>
  <c r="L151" i="1"/>
  <c r="L150" i="1"/>
  <c r="L149" i="1"/>
  <c r="L148" i="1"/>
  <c r="L146" i="1"/>
  <c r="L145" i="1"/>
  <c r="L144" i="1"/>
  <c r="L143" i="1"/>
  <c r="L127" i="1"/>
  <c r="L142" i="1" s="1"/>
  <c r="L99" i="1"/>
  <c r="L98" i="1" s="1"/>
  <c r="L97" i="1"/>
  <c r="L96" i="1"/>
  <c r="L95" i="1"/>
  <c r="L94" i="1"/>
  <c r="L93" i="1"/>
  <c r="L92" i="1"/>
  <c r="L91" i="1"/>
  <c r="L90" i="1"/>
  <c r="L88" i="1"/>
  <c r="L87" i="1"/>
  <c r="L86" i="1"/>
  <c r="L85" i="1"/>
  <c r="L70" i="1"/>
  <c r="L53" i="1"/>
  <c r="L44" i="1" s="1"/>
  <c r="L89" i="1" s="1"/>
  <c r="L39" i="1"/>
  <c r="L24" i="1"/>
  <c r="L23" i="1" s="1"/>
  <c r="J354" i="1"/>
  <c r="J289" i="1"/>
  <c r="J257" i="1"/>
  <c r="J255" i="1"/>
  <c r="K254" i="1" s="1"/>
  <c r="J242" i="1"/>
  <c r="J239" i="1"/>
  <c r="J237" i="1" s="1"/>
  <c r="J231" i="1"/>
  <c r="J226" i="1"/>
  <c r="J224" i="1" s="1"/>
  <c r="J222" i="1"/>
  <c r="J213" i="1"/>
  <c r="J208" i="1"/>
  <c r="J205" i="1"/>
  <c r="J204" i="1"/>
  <c r="J201" i="1"/>
  <c r="J200" i="1"/>
  <c r="J196" i="1"/>
  <c r="J192" i="1"/>
  <c r="J189" i="1" s="1"/>
  <c r="J175" i="1"/>
  <c r="J170" i="1"/>
  <c r="J164" i="1"/>
  <c r="J163" i="1"/>
  <c r="J155" i="1"/>
  <c r="J154" i="1"/>
  <c r="J153" i="1"/>
  <c r="J152" i="1"/>
  <c r="J151" i="1"/>
  <c r="J150" i="1"/>
  <c r="J149" i="1"/>
  <c r="J148" i="1"/>
  <c r="J146" i="1"/>
  <c r="J145" i="1"/>
  <c r="J144" i="1"/>
  <c r="J143" i="1"/>
  <c r="J127" i="1"/>
  <c r="J142" i="1" s="1"/>
  <c r="J99" i="1"/>
  <c r="J98" i="1" s="1"/>
  <c r="J97" i="1"/>
  <c r="J96" i="1"/>
  <c r="J95" i="1"/>
  <c r="J94" i="1"/>
  <c r="J93" i="1"/>
  <c r="J92" i="1"/>
  <c r="J91" i="1"/>
  <c r="J90" i="1"/>
  <c r="J88" i="1"/>
  <c r="J87" i="1"/>
  <c r="J86" i="1"/>
  <c r="J85" i="1"/>
  <c r="J70" i="1"/>
  <c r="J53" i="1"/>
  <c r="J39" i="1"/>
  <c r="J24" i="1"/>
  <c r="J23" i="1" s="1"/>
  <c r="R351" i="1"/>
  <c r="R348" i="1"/>
  <c r="R347" i="1"/>
  <c r="R346" i="1"/>
  <c r="R345" i="1"/>
  <c r="R344" i="1"/>
  <c r="R306" i="1"/>
  <c r="R300" i="1"/>
  <c r="R298" i="1"/>
  <c r="R292" i="1"/>
  <c r="R290" i="1"/>
  <c r="R286" i="1"/>
  <c r="R268" i="1"/>
  <c r="R256" i="1"/>
  <c r="R252" i="1"/>
  <c r="R248" i="1"/>
  <c r="R247" i="1"/>
  <c r="R244" i="1"/>
  <c r="R243" i="1"/>
  <c r="R241" i="1"/>
  <c r="R240" i="1"/>
  <c r="R238" i="1"/>
  <c r="R236" i="1"/>
  <c r="R235" i="1"/>
  <c r="R234" i="1"/>
  <c r="R233" i="1"/>
  <c r="R232" i="1"/>
  <c r="R230" i="1"/>
  <c r="R229" i="1"/>
  <c r="R228" i="1"/>
  <c r="R227" i="1"/>
  <c r="R225" i="1"/>
  <c r="R223" i="1"/>
  <c r="R221" i="1"/>
  <c r="R220" i="1"/>
  <c r="R219" i="1"/>
  <c r="R218" i="1"/>
  <c r="R217" i="1"/>
  <c r="R216" i="1"/>
  <c r="R215" i="1"/>
  <c r="R214" i="1"/>
  <c r="R211" i="1"/>
  <c r="R206" i="1"/>
  <c r="R203" i="1"/>
  <c r="R202" i="1"/>
  <c r="R197" i="1"/>
  <c r="R194" i="1"/>
  <c r="R193" i="1"/>
  <c r="R191" i="1"/>
  <c r="R190" i="1"/>
  <c r="R188" i="1"/>
  <c r="R167" i="1"/>
  <c r="R166" i="1"/>
  <c r="R165" i="1"/>
  <c r="R160" i="1"/>
  <c r="R159" i="1"/>
  <c r="R158" i="1"/>
  <c r="R110" i="1"/>
  <c r="R109" i="1"/>
  <c r="R108" i="1"/>
  <c r="R107" i="1"/>
  <c r="R106" i="1"/>
  <c r="R105" i="1"/>
  <c r="R104" i="1"/>
  <c r="R103" i="1"/>
  <c r="R102" i="1"/>
  <c r="R101" i="1"/>
  <c r="R100" i="1"/>
  <c r="R80" i="1"/>
  <c r="R78" i="1"/>
  <c r="R74" i="1"/>
  <c r="R73" i="1"/>
  <c r="R72" i="1"/>
  <c r="R71" i="1"/>
  <c r="R69" i="1"/>
  <c r="R68" i="1"/>
  <c r="R67" i="1"/>
  <c r="R62" i="1"/>
  <c r="R61" i="1"/>
  <c r="R60" i="1"/>
  <c r="R59" i="1"/>
  <c r="R58" i="1"/>
  <c r="R57" i="1"/>
  <c r="R56" i="1"/>
  <c r="R55" i="1"/>
  <c r="R54" i="1"/>
  <c r="R29" i="1"/>
  <c r="H405" i="1"/>
  <c r="H404" i="1" s="1"/>
  <c r="H403" i="1" s="1"/>
  <c r="H381" i="1"/>
  <c r="H380" i="1" s="1"/>
  <c r="H379" i="1" s="1"/>
  <c r="H289" i="1"/>
  <c r="H257" i="1"/>
  <c r="R257" i="1" s="1"/>
  <c r="H255" i="1"/>
  <c r="H242" i="1"/>
  <c r="H239" i="1" s="1"/>
  <c r="H231" i="1"/>
  <c r="H226" i="1"/>
  <c r="H224" i="1"/>
  <c r="H222" i="1"/>
  <c r="H213" i="1"/>
  <c r="H208" i="1"/>
  <c r="H205" i="1"/>
  <c r="R205" i="1" s="1"/>
  <c r="H170" i="1"/>
  <c r="R170" i="1" s="1"/>
  <c r="H164" i="1"/>
  <c r="H163" i="1"/>
  <c r="H155" i="1"/>
  <c r="R155" i="1" s="1"/>
  <c r="H154" i="1"/>
  <c r="H153" i="1"/>
  <c r="H152" i="1"/>
  <c r="H151" i="1"/>
  <c r="R151" i="1" s="1"/>
  <c r="H150" i="1"/>
  <c r="H149" i="1"/>
  <c r="H148" i="1"/>
  <c r="R148" i="1" s="1"/>
  <c r="H146" i="1"/>
  <c r="R146" i="1" s="1"/>
  <c r="H145" i="1"/>
  <c r="H144" i="1"/>
  <c r="H143" i="1"/>
  <c r="R143" i="1" s="1"/>
  <c r="H142" i="1"/>
  <c r="H127" i="1"/>
  <c r="H99" i="1"/>
  <c r="H98" i="1" s="1"/>
  <c r="H97" i="1"/>
  <c r="R97" i="1" s="1"/>
  <c r="H96" i="1"/>
  <c r="R96" i="1" s="1"/>
  <c r="H95" i="1"/>
  <c r="H94" i="1"/>
  <c r="R94" i="1" s="1"/>
  <c r="H93" i="1"/>
  <c r="H92" i="1"/>
  <c r="R92" i="1" s="1"/>
  <c r="H91" i="1"/>
  <c r="H90" i="1"/>
  <c r="R90" i="1" s="1"/>
  <c r="H88" i="1"/>
  <c r="R88" i="1" s="1"/>
  <c r="H87" i="1"/>
  <c r="R87" i="1" s="1"/>
  <c r="H86" i="1"/>
  <c r="H85" i="1"/>
  <c r="R85" i="1" s="1"/>
  <c r="H76" i="1"/>
  <c r="K76" i="1" s="1"/>
  <c r="H204" i="1"/>
  <c r="H70" i="1"/>
  <c r="R70" i="1" s="1"/>
  <c r="H196" i="1"/>
  <c r="R196" i="1" s="1"/>
  <c r="H201" i="1"/>
  <c r="H200" i="1"/>
  <c r="H192" i="1"/>
  <c r="H189" i="1" s="1"/>
  <c r="H53" i="1"/>
  <c r="R53" i="1" s="1"/>
  <c r="H39" i="1"/>
  <c r="H24" i="1"/>
  <c r="R24" i="1" s="1"/>
  <c r="N212" i="1" l="1"/>
  <c r="R86" i="1"/>
  <c r="R91" i="1"/>
  <c r="R95" i="1"/>
  <c r="R152" i="1"/>
  <c r="J44" i="1"/>
  <c r="J89" i="1" s="1"/>
  <c r="R142" i="1"/>
  <c r="R93" i="1"/>
  <c r="R255" i="1"/>
  <c r="I254" i="1"/>
  <c r="P250" i="1"/>
  <c r="R39" i="1"/>
  <c r="R201" i="1"/>
  <c r="R208" i="1"/>
  <c r="R226" i="1"/>
  <c r="R405" i="1"/>
  <c r="J212" i="1"/>
  <c r="L38" i="1"/>
  <c r="R403" i="1"/>
  <c r="R204" i="1"/>
  <c r="P38" i="1"/>
  <c r="H212" i="1"/>
  <c r="R231" i="1"/>
  <c r="R289" i="1"/>
  <c r="R192" i="1"/>
  <c r="R144" i="1"/>
  <c r="R149" i="1"/>
  <c r="R153" i="1"/>
  <c r="L250" i="1"/>
  <c r="N169" i="1"/>
  <c r="R379" i="1"/>
  <c r="R213" i="1"/>
  <c r="J84" i="1"/>
  <c r="R98" i="1"/>
  <c r="R145" i="1"/>
  <c r="R150" i="1"/>
  <c r="R154" i="1"/>
  <c r="J169" i="1"/>
  <c r="R200" i="1"/>
  <c r="N84" i="1"/>
  <c r="R212" i="1"/>
  <c r="H237" i="1"/>
  <c r="H249" i="1" s="1"/>
  <c r="R239" i="1"/>
  <c r="R381" i="1"/>
  <c r="R404" i="1"/>
  <c r="R242" i="1"/>
  <c r="N246" i="1"/>
  <c r="R127" i="1"/>
  <c r="J250" i="1"/>
  <c r="L246" i="1"/>
  <c r="N250" i="1"/>
  <c r="P246" i="1"/>
  <c r="P378" i="1"/>
  <c r="P377" i="1" s="1"/>
  <c r="J246" i="1"/>
  <c r="L378" i="1"/>
  <c r="L377" i="1" s="1"/>
  <c r="H250" i="1"/>
  <c r="R222" i="1"/>
  <c r="J249" i="1"/>
  <c r="J251" i="1" s="1"/>
  <c r="R99" i="1"/>
  <c r="J38" i="1"/>
  <c r="J83" i="1" s="1"/>
  <c r="H84" i="1"/>
  <c r="L84" i="1"/>
  <c r="L169" i="1"/>
  <c r="L224" i="1"/>
  <c r="P84" i="1"/>
  <c r="P169" i="1"/>
  <c r="P224" i="1"/>
  <c r="N378" i="1"/>
  <c r="N377" i="1" s="1"/>
  <c r="R380" i="1"/>
  <c r="P83" i="1"/>
  <c r="P111" i="1" s="1"/>
  <c r="P249" i="1"/>
  <c r="P251" i="1" s="1"/>
  <c r="N249" i="1"/>
  <c r="N251" i="1" s="1"/>
  <c r="N38" i="1"/>
  <c r="N83" i="1" s="1"/>
  <c r="N111" i="1" s="1"/>
  <c r="L83" i="1"/>
  <c r="L111" i="1" s="1"/>
  <c r="R237" i="1"/>
  <c r="R189" i="1"/>
  <c r="H378" i="1"/>
  <c r="H246" i="1"/>
  <c r="H44" i="1"/>
  <c r="X70" i="1"/>
  <c r="W70" i="1"/>
  <c r="V70" i="1"/>
  <c r="U70" i="1"/>
  <c r="T70" i="1"/>
  <c r="G286" i="1"/>
  <c r="G54" i="1"/>
  <c r="G292" i="1"/>
  <c r="G99" i="1"/>
  <c r="R224" i="1" l="1"/>
  <c r="R250" i="1"/>
  <c r="L249" i="1"/>
  <c r="L251" i="1" s="1"/>
  <c r="R246" i="1"/>
  <c r="H251" i="1"/>
  <c r="I54" i="1"/>
  <c r="R84" i="1"/>
  <c r="H75" i="1"/>
  <c r="H38" i="1"/>
  <c r="R38" i="1" s="1"/>
  <c r="R44" i="1"/>
  <c r="H377" i="1"/>
  <c r="R377" i="1" s="1"/>
  <c r="R378" i="1"/>
  <c r="P162" i="1"/>
  <c r="P117" i="1"/>
  <c r="N162" i="1"/>
  <c r="N117" i="1"/>
  <c r="R251" i="1"/>
  <c r="R249" i="1"/>
  <c r="L162" i="1"/>
  <c r="L117" i="1"/>
  <c r="J111" i="1"/>
  <c r="H354" i="1"/>
  <c r="R354" i="1" s="1"/>
  <c r="H175" i="1"/>
  <c r="R175" i="1" s="1"/>
  <c r="H23" i="1"/>
  <c r="H89" i="1"/>
  <c r="R89" i="1" s="1"/>
  <c r="G289" i="1"/>
  <c r="K54" i="1" l="1"/>
  <c r="I53" i="1"/>
  <c r="H83" i="1"/>
  <c r="R23" i="1"/>
  <c r="J75" i="1"/>
  <c r="P132" i="1"/>
  <c r="P126" i="1" s="1"/>
  <c r="N132" i="1"/>
  <c r="N126" i="1" s="1"/>
  <c r="N147" i="1"/>
  <c r="L132" i="1"/>
  <c r="L126" i="1" s="1"/>
  <c r="J162" i="1"/>
  <c r="J117" i="1"/>
  <c r="H169" i="1"/>
  <c r="R169" i="1" s="1"/>
  <c r="M54" i="1" l="1"/>
  <c r="K53" i="1"/>
  <c r="L75" i="1"/>
  <c r="H111" i="1"/>
  <c r="R83" i="1"/>
  <c r="P147" i="1"/>
  <c r="P199" i="1"/>
  <c r="P198" i="1"/>
  <c r="P187" i="1" s="1"/>
  <c r="P245" i="1" s="1"/>
  <c r="P253" i="1" s="1"/>
  <c r="P141" i="1"/>
  <c r="P156" i="1" s="1"/>
  <c r="P157" i="1" s="1"/>
  <c r="N199" i="1"/>
  <c r="N198" i="1"/>
  <c r="N187" i="1" s="1"/>
  <c r="N245" i="1" s="1"/>
  <c r="N253" i="1" s="1"/>
  <c r="N141" i="1"/>
  <c r="N156" i="1" s="1"/>
  <c r="N157" i="1" s="1"/>
  <c r="L147" i="1"/>
  <c r="L199" i="1"/>
  <c r="L198" i="1"/>
  <c r="L187" i="1" s="1"/>
  <c r="L245" i="1" s="1"/>
  <c r="L253" i="1" s="1"/>
  <c r="L141" i="1"/>
  <c r="L156" i="1" s="1"/>
  <c r="L157" i="1" s="1"/>
  <c r="J132" i="1"/>
  <c r="J147" i="1" s="1"/>
  <c r="M53" i="1" l="1"/>
  <c r="O54" i="1"/>
  <c r="O53" i="1" s="1"/>
  <c r="H162" i="1"/>
  <c r="R162" i="1" s="1"/>
  <c r="H117" i="1"/>
  <c r="R111" i="1"/>
  <c r="P75" i="1"/>
  <c r="N75" i="1"/>
  <c r="R75" i="1" s="1"/>
  <c r="J126" i="1"/>
  <c r="H132" i="1" l="1"/>
  <c r="R117" i="1"/>
  <c r="J199" i="1"/>
  <c r="J198" i="1"/>
  <c r="J141" i="1"/>
  <c r="Q292" i="1"/>
  <c r="G76" i="1"/>
  <c r="J76" i="1" s="1"/>
  <c r="M76" i="1" s="1"/>
  <c r="Q402" i="1"/>
  <c r="Q351" i="1"/>
  <c r="Q348" i="1"/>
  <c r="Q347" i="1"/>
  <c r="Q346" i="1"/>
  <c r="Q345" i="1"/>
  <c r="Q344" i="1"/>
  <c r="Q290" i="1"/>
  <c r="Q289" i="1"/>
  <c r="Q256" i="1"/>
  <c r="Q252" i="1"/>
  <c r="Q248" i="1"/>
  <c r="Q247" i="1"/>
  <c r="Q244" i="1"/>
  <c r="Q243" i="1"/>
  <c r="Q241" i="1"/>
  <c r="Q240" i="1"/>
  <c r="Q238" i="1"/>
  <c r="Q236" i="1"/>
  <c r="Q235" i="1"/>
  <c r="Q234" i="1"/>
  <c r="Q233" i="1"/>
  <c r="Q232" i="1"/>
  <c r="Q230" i="1"/>
  <c r="Q229" i="1"/>
  <c r="Q228" i="1"/>
  <c r="Q227" i="1"/>
  <c r="Q225" i="1"/>
  <c r="Q223" i="1"/>
  <c r="Q221" i="1"/>
  <c r="Q220" i="1"/>
  <c r="Q219" i="1"/>
  <c r="Q218" i="1"/>
  <c r="Q217" i="1"/>
  <c r="Q216" i="1"/>
  <c r="Q215" i="1"/>
  <c r="Q206" i="1"/>
  <c r="Q203" i="1"/>
  <c r="Q194" i="1"/>
  <c r="Q193" i="1"/>
  <c r="Q191" i="1"/>
  <c r="Q190" i="1"/>
  <c r="Q188" i="1"/>
  <c r="Q159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75" i="1"/>
  <c r="Q72" i="1"/>
  <c r="Q69" i="1"/>
  <c r="Q68" i="1"/>
  <c r="Q59" i="1"/>
  <c r="Q58" i="1"/>
  <c r="Q57" i="1"/>
  <c r="Q54" i="1"/>
  <c r="H126" i="1" l="1"/>
  <c r="R132" i="1"/>
  <c r="H147" i="1"/>
  <c r="R147" i="1" s="1"/>
  <c r="J156" i="1"/>
  <c r="J187" i="1"/>
  <c r="H199" i="1" l="1"/>
  <c r="R199" i="1" s="1"/>
  <c r="H141" i="1"/>
  <c r="H198" i="1"/>
  <c r="R126" i="1"/>
  <c r="L76" i="1"/>
  <c r="O76" i="1" s="1"/>
  <c r="J245" i="1"/>
  <c r="J157" i="1"/>
  <c r="G298" i="1"/>
  <c r="G300" i="1"/>
  <c r="G306" i="1"/>
  <c r="G170" i="1"/>
  <c r="G169" i="1" s="1"/>
  <c r="G192" i="1"/>
  <c r="G196" i="1"/>
  <c r="G70" i="1"/>
  <c r="G127" i="1"/>
  <c r="G200" i="1"/>
  <c r="G62" i="1"/>
  <c r="G202" i="1"/>
  <c r="G205" i="1"/>
  <c r="G222" i="1"/>
  <c r="G226" i="1"/>
  <c r="G231" i="1"/>
  <c r="G242" i="1"/>
  <c r="G254" i="1"/>
  <c r="Q211" i="1"/>
  <c r="G24" i="1"/>
  <c r="G39" i="1"/>
  <c r="G38" i="1" s="1"/>
  <c r="G405" i="1"/>
  <c r="G381" i="1"/>
  <c r="G164" i="1"/>
  <c r="G163" i="1"/>
  <c r="G155" i="1"/>
  <c r="G154" i="1"/>
  <c r="G153" i="1"/>
  <c r="G152" i="1"/>
  <c r="G151" i="1"/>
  <c r="G150" i="1"/>
  <c r="G149" i="1"/>
  <c r="G148" i="1"/>
  <c r="G146" i="1"/>
  <c r="G145" i="1"/>
  <c r="G144" i="1"/>
  <c r="G143" i="1"/>
  <c r="G97" i="1"/>
  <c r="G96" i="1"/>
  <c r="G95" i="1"/>
  <c r="G94" i="1"/>
  <c r="G93" i="1"/>
  <c r="G92" i="1"/>
  <c r="G91" i="1"/>
  <c r="G90" i="1"/>
  <c r="G88" i="1"/>
  <c r="G87" i="1"/>
  <c r="G86" i="1"/>
  <c r="G85" i="1"/>
  <c r="G56" i="1"/>
  <c r="G55" i="1" s="1"/>
  <c r="G53" i="1" s="1"/>
  <c r="P163" i="1"/>
  <c r="R163" i="1" s="1"/>
  <c r="L164" i="1"/>
  <c r="H187" i="1" l="1"/>
  <c r="R198" i="1"/>
  <c r="H156" i="1"/>
  <c r="R141" i="1"/>
  <c r="N76" i="1"/>
  <c r="J253" i="1"/>
  <c r="Q24" i="1"/>
  <c r="Q143" i="1"/>
  <c r="Q145" i="1"/>
  <c r="Q148" i="1"/>
  <c r="Q150" i="1"/>
  <c r="Q152" i="1"/>
  <c r="Q154" i="1"/>
  <c r="G380" i="1"/>
  <c r="G379" i="1" s="1"/>
  <c r="Q381" i="1"/>
  <c r="G404" i="1"/>
  <c r="Q405" i="1"/>
  <c r="Q226" i="1"/>
  <c r="Q222" i="1"/>
  <c r="Q144" i="1"/>
  <c r="Q146" i="1"/>
  <c r="Q149" i="1"/>
  <c r="Q151" i="1"/>
  <c r="Q153" i="1"/>
  <c r="Q155" i="1"/>
  <c r="Q242" i="1"/>
  <c r="Q205" i="1"/>
  <c r="Q127" i="1"/>
  <c r="Q170" i="1"/>
  <c r="Q39" i="1"/>
  <c r="Q231" i="1"/>
  <c r="G189" i="1"/>
  <c r="Q78" i="1"/>
  <c r="G204" i="1"/>
  <c r="Q163" i="1"/>
  <c r="Q165" i="1"/>
  <c r="Q86" i="1"/>
  <c r="Q88" i="1"/>
  <c r="Q91" i="1"/>
  <c r="Q93" i="1"/>
  <c r="Q95" i="1"/>
  <c r="Q97" i="1"/>
  <c r="Q85" i="1"/>
  <c r="Q87" i="1"/>
  <c r="Q90" i="1"/>
  <c r="Q92" i="1"/>
  <c r="Q94" i="1"/>
  <c r="Q96" i="1"/>
  <c r="Q192" i="1"/>
  <c r="Q160" i="1"/>
  <c r="G73" i="1"/>
  <c r="G142" i="1"/>
  <c r="G224" i="1"/>
  <c r="N164" i="1"/>
  <c r="Q164" i="1"/>
  <c r="Q60" i="1"/>
  <c r="G84" i="1"/>
  <c r="G239" i="1"/>
  <c r="Q239" i="1" s="1"/>
  <c r="G257" i="1"/>
  <c r="Q197" i="1"/>
  <c r="Q61" i="1"/>
  <c r="Q158" i="1"/>
  <c r="G201" i="1"/>
  <c r="G98" i="1"/>
  <c r="G403" i="1" l="1"/>
  <c r="Q404" i="1"/>
  <c r="H245" i="1"/>
  <c r="R187" i="1"/>
  <c r="H157" i="1"/>
  <c r="R157" i="1" s="1"/>
  <c r="R156" i="1"/>
  <c r="Q380" i="1"/>
  <c r="Q76" i="1"/>
  <c r="P76" i="1"/>
  <c r="R76" i="1" s="1"/>
  <c r="Q298" i="1"/>
  <c r="Q306" i="1"/>
  <c r="Q224" i="1"/>
  <c r="Q142" i="1"/>
  <c r="Q202" i="1"/>
  <c r="Q62" i="1"/>
  <c r="Q56" i="1"/>
  <c r="Q189" i="1"/>
  <c r="Q55" i="1"/>
  <c r="Q67" i="1"/>
  <c r="Q80" i="1"/>
  <c r="Q98" i="1"/>
  <c r="Q84" i="1"/>
  <c r="Q200" i="1"/>
  <c r="Q201" i="1"/>
  <c r="Q379" i="1"/>
  <c r="Q74" i="1"/>
  <c r="Q403" i="1"/>
  <c r="Q71" i="1"/>
  <c r="G237" i="1"/>
  <c r="G250" i="1"/>
  <c r="Q250" i="1" s="1"/>
  <c r="Q300" i="1"/>
  <c r="H253" i="1" l="1"/>
  <c r="R253" i="1" s="1"/>
  <c r="R245" i="1"/>
  <c r="Q166" i="1"/>
  <c r="P164" i="1"/>
  <c r="R164" i="1" s="1"/>
  <c r="Q70" i="1"/>
  <c r="G249" i="1"/>
  <c r="Q249" i="1" s="1"/>
  <c r="Q237" i="1"/>
  <c r="Q53" i="1"/>
  <c r="Q196" i="1"/>
  <c r="Q204" i="1"/>
  <c r="G251" i="1"/>
  <c r="Q251" i="1" s="1"/>
  <c r="Q257" i="1" l="1"/>
  <c r="Q73" i="1"/>
  <c r="Q268" i="1"/>
  <c r="Q286" i="1"/>
  <c r="G255" i="1" l="1"/>
  <c r="H254" i="1" s="1"/>
  <c r="N254" i="1" l="1"/>
  <c r="P254" i="1" l="1"/>
  <c r="Q44" i="1" l="1"/>
  <c r="Q38" i="1" l="1"/>
  <c r="J254" i="1" l="1"/>
  <c r="Q255" i="1" l="1"/>
  <c r="Q254" i="1" l="1"/>
  <c r="L254" i="1"/>
  <c r="R254" i="1" s="1"/>
  <c r="Q29" i="1"/>
  <c r="G354" i="1"/>
  <c r="Q354" i="1" s="1"/>
  <c r="Q89" i="1"/>
  <c r="G23" i="1"/>
  <c r="Q23" i="1" s="1"/>
  <c r="G314" i="1"/>
  <c r="Q169" i="1" l="1"/>
  <c r="Q308" i="1" s="1"/>
  <c r="G83" i="1"/>
  <c r="G111" i="1" s="1"/>
  <c r="Q175" i="1"/>
  <c r="Q314" i="1" s="1"/>
  <c r="G308" i="1" l="1"/>
  <c r="Q83" i="1"/>
  <c r="G162" i="1" l="1"/>
  <c r="G117" i="1"/>
  <c r="G132" i="1" s="1"/>
  <c r="Q111" i="1"/>
  <c r="Q132" i="1" l="1"/>
  <c r="G126" i="1"/>
  <c r="Q147" i="1"/>
  <c r="Q117" i="1"/>
  <c r="G167" i="1"/>
  <c r="Q167" i="1" s="1"/>
  <c r="Q162" i="1"/>
  <c r="G198" i="1" l="1"/>
  <c r="G199" i="1"/>
  <c r="Q199" i="1" s="1"/>
  <c r="Q126" i="1"/>
  <c r="Q141" i="1" l="1"/>
  <c r="G187" i="1"/>
  <c r="Q198" i="1"/>
  <c r="Q156" i="1" l="1"/>
  <c r="Q157" i="1"/>
  <c r="Q187" i="1"/>
  <c r="G245" i="1"/>
  <c r="Q245" i="1" l="1"/>
  <c r="Q214" i="1" l="1"/>
  <c r="G213" i="1"/>
  <c r="G208" i="1" s="1"/>
  <c r="Q208" i="1" s="1"/>
  <c r="G212" i="1" l="1"/>
  <c r="Q213" i="1"/>
  <c r="Q212" i="1" l="1"/>
  <c r="G246" i="1"/>
  <c r="Q246" i="1" l="1"/>
  <c r="G253" i="1"/>
  <c r="Q253" i="1" s="1"/>
  <c r="Q431" i="1"/>
  <c r="G378" i="1"/>
  <c r="G377" i="1" s="1"/>
  <c r="Q377" i="1" s="1"/>
  <c r="Q378" i="1" l="1"/>
</calcChain>
</file>

<file path=xl/sharedStrings.xml><?xml version="1.0" encoding="utf-8"?>
<sst xmlns="http://schemas.openxmlformats.org/spreadsheetml/2006/main" count="1467" uniqueCount="710">
  <si>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</si>
  <si>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</si>
  <si>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</si>
  <si>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</si>
  <si>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</si>
  <si>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</si>
  <si>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</si>
  <si>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</si>
  <si>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</si>
  <si>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</si>
  <si>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</si>
  <si>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</si>
  <si>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</si>
  <si>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</si>
  <si>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</si>
  <si>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</si>
  <si>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</si>
  <si>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</si>
  <si>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</si>
  <si>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</si>
  <si>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</si>
  <si>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</si>
  <si>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</si>
  <si>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</si>
  <si>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</si>
  <si>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</si>
  <si>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</si>
  <si>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</si>
  <si>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</si>
  <si>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</si>
  <si>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</si>
  <si>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</si>
  <si>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</si>
  <si>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</si>
  <si>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</si>
  <si>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</si>
  <si>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</si>
  <si>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</si>
  <si>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</si>
  <si>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</si>
  <si>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</si>
  <si>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</si>
  <si>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</si>
  <si>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</si>
  <si>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</si>
  <si>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</si>
  <si>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</si>
  <si>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</si>
  <si>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</si>
  <si>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</si>
  <si>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</si>
  <si>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</si>
  <si>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</si>
  <si>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</si>
  <si>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</si>
  <si>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</si>
  <si>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</si>
  <si>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</si>
  <si>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</si>
  <si>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</si>
  <si>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</si>
  <si>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</si>
  <si>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</si>
  <si>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</si>
  <si>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</si>
  <si>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</si>
  <si>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</si>
  <si>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</si>
  <si>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</si>
  <si>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</si>
  <si>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</si>
  <si>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</si>
  <si>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</si>
  <si>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</si>
  <si>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</si>
  <si>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</si>
  <si>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</si>
  <si>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</si>
  <si>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</si>
  <si>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</si>
  <si>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</si>
  <si>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</si>
  <si>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</si>
  <si>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</si>
  <si>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</si>
  <si>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</si>
  <si>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</si>
  <si>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</si>
  <si>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</si>
  <si>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</si>
  <si>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</si>
  <si>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</si>
  <si>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</si>
  <si>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</si>
  <si>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</si>
  <si>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</si>
  <si>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</si>
  <si>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</si>
  <si>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</si>
  <si>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</si>
  <si>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</si>
  <si>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</si>
  <si>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</si>
  <si>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</si>
  <si>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</si>
  <si>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</si>
  <si>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</si>
  <si>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</si>
  <si>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</si>
  <si>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</si>
  <si>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</si>
  <si>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</si>
  <si>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</si>
  <si>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</si>
  <si>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</si>
  <si>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</si>
  <si>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</si>
  <si>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</si>
  <si>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</si>
  <si>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</si>
  <si>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</si>
  <si>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</si>
  <si>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</si>
  <si>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</si>
  <si>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</si>
  <si>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</si>
  <si>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</si>
  <si>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</si>
  <si>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</si>
  <si>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</si>
  <si>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</si>
  <si>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</si>
  <si>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</si>
  <si>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</si>
  <si>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</si>
  <si>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</si>
  <si>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</si>
  <si>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</si>
  <si>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</si>
  <si>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</si>
  <si>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</si>
  <si>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</si>
  <si>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</si>
  <si>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</si>
  <si>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</si>
  <si>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</si>
  <si>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</si>
  <si>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</si>
  <si>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</si>
  <si>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</si>
  <si>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</si>
  <si>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</si>
  <si>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</si>
  <si>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</si>
  <si>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</si>
  <si>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</si>
  <si>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</si>
  <si>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</si>
  <si>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</si>
  <si>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</si>
  <si>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</si>
  <si>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</si>
  <si>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</si>
  <si>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</si>
  <si>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</si>
  <si>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</si>
  <si>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</si>
  <si>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</si>
  <si>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</si>
  <si>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</si>
  <si>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</si>
  <si>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</si>
  <si>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</si>
  <si>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</si>
  <si>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</si>
  <si>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</si>
  <si>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</si>
  <si>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</si>
  <si>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</si>
  <si>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</si>
  <si>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</si>
  <si>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</si>
  <si>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</si>
  <si>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</si>
  <si>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</si>
  <si>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</si>
  <si>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</si>
  <si>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</si>
  <si>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</si>
  <si>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</si>
  <si>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</si>
  <si>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</si>
  <si>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</si>
  <si>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</si>
  <si>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</si>
  <si>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</si>
  <si>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</si>
  <si>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</si>
  <si>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</si>
  <si>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</si>
  <si>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</si>
  <si>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</si>
  <si>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</si>
  <si>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</si>
  <si>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</si>
  <si>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</si>
  <si>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</si>
  <si>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</si>
  <si>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</si>
  <si>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</si>
  <si>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</si>
  <si>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</si>
  <si>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</si>
  <si>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</si>
  <si>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</si>
  <si>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</si>
  <si>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</si>
  <si>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</si>
  <si>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</si>
  <si>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</si>
  <si>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</si>
  <si>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</si>
  <si>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</si>
  <si>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</si>
  <si>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</si>
  <si>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</si>
  <si>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</si>
  <si>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</si>
  <si>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</si>
  <si>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</si>
  <si>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</si>
  <si>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</si>
  <si>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</si>
  <si>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</si>
  <si>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</si>
  <si>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</si>
  <si>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</si>
  <si>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</si>
  <si>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</si>
  <si>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</si>
  <si>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</si>
  <si>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</si>
  <si>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</si>
  <si>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</si>
  <si>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</si>
  <si>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</si>
  <si>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</si>
  <si>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</si>
  <si>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</si>
  <si>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</si>
  <si>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</si>
  <si>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</si>
  <si>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</si>
  <si>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</si>
  <si>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</si>
  <si>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</si>
  <si>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</si>
  <si>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</si>
  <si>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</si>
  <si>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</si>
  <si>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</si>
  <si>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</si>
  <si>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</si>
  <si>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</si>
  <si>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</si>
  <si>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</si>
  <si>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</si>
  <si>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</si>
  <si>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</si>
  <si>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</si>
  <si>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</si>
  <si>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</si>
  <si>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</si>
  <si>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</si>
  <si>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</si>
  <si>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</si>
  <si>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</si>
  <si>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</si>
  <si>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</si>
  <si>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</si>
  <si>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</si>
  <si>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</si>
  <si>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</si>
  <si>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</si>
  <si>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</si>
  <si>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</si>
  <si>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</si>
  <si>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</si>
  <si>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</si>
  <si>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</si>
  <si>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</si>
  <si>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</si>
  <si>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</si>
  <si>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</si>
  <si>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</si>
  <si>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</si>
  <si>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</si>
  <si>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</si>
  <si>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</si>
  <si>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</si>
  <si>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</si>
  <si>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</si>
  <si>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</si>
  <si>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</si>
  <si>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</si>
  <si>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</si>
  <si>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</si>
  <si>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</si>
  <si>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</si>
  <si>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</si>
  <si>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</si>
  <si>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</si>
  <si>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</si>
  <si>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</si>
  <si>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</si>
  <si>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</si>
  <si>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</si>
  <si>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</si>
  <si>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</si>
  <si>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</si>
  <si>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</si>
  <si>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</si>
  <si>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</si>
  <si>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</si>
  <si>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</si>
  <si>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</si>
  <si>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</si>
  <si>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</si>
  <si>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</si>
  <si>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</si>
  <si>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</si>
  <si>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</si>
  <si>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</si>
  <si>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</si>
  <si>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</si>
  <si>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</si>
  <si>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</si>
  <si>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</si>
  <si>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</si>
  <si>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</si>
  <si>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</si>
  <si>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</si>
  <si>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</si>
  <si>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</si>
  <si>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</si>
  <si>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</si>
  <si>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</si>
  <si>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</si>
  <si>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</si>
  <si>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</si>
  <si>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</si>
  <si>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</si>
  <si>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</si>
  <si>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</si>
  <si>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</si>
  <si>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</si>
  <si>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</si>
  <si>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</si>
  <si>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</si>
  <si>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</si>
  <si>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</si>
  <si>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</si>
  <si>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</si>
  <si>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</si>
  <si>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</si>
  <si>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</si>
  <si>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</si>
  <si>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</si>
  <si>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</si>
  <si>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</si>
  <si>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</si>
  <si>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</si>
  <si>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</si>
  <si>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</si>
  <si>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</si>
  <si>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</si>
  <si>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</si>
  <si>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</si>
  <si>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</si>
  <si>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</si>
  <si>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</si>
  <si>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</si>
  <si>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</si>
  <si>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</si>
  <si>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</si>
  <si>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</si>
  <si>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</si>
  <si>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</si>
  <si>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</si>
  <si>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</si>
  <si>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</si>
  <si>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</si>
  <si>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</si>
  <si>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</si>
  <si>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</si>
  <si>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</si>
  <si>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</si>
  <si>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</si>
  <si>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</si>
  <si>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</si>
  <si>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</si>
  <si>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</si>
  <si>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</si>
  <si>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</si>
  <si>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</si>
  <si>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</si>
  <si>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</si>
  <si>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</si>
  <si>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</si>
  <si>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</si>
  <si>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</si>
  <si>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</si>
  <si>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</si>
  <si>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</si>
  <si>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</si>
  <si>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</si>
  <si>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</si>
  <si>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</si>
  <si>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</si>
  <si>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</si>
  <si>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</si>
  <si>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</si>
  <si>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</si>
  <si>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</si>
  <si>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</si>
  <si>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</si>
  <si>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</si>
  <si>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</si>
  <si>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</si>
  <si>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</si>
  <si>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</si>
  <si>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</si>
  <si>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</si>
  <si>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</si>
  <si>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</si>
  <si>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</si>
  <si>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</si>
  <si>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</si>
  <si>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</si>
  <si>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</si>
  <si>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</si>
  <si>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</si>
  <si>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</si>
  <si>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</si>
  <si>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</si>
  <si>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</si>
  <si>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</si>
  <si>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</si>
  <si>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</si>
  <si>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</si>
  <si>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</si>
  <si>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</si>
  <si>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</si>
  <si>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</si>
  <si>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</si>
  <si>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</si>
  <si>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</si>
  <si>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</si>
  <si>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</si>
  <si>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</si>
  <si>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</si>
  <si>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</si>
  <si>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</si>
  <si>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</si>
  <si>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</si>
  <si>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</si>
  <si>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</si>
  <si>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</si>
  <si>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</si>
  <si>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</si>
  <si>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</si>
  <si>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</si>
  <si>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</si>
  <si>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</si>
  <si>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</si>
  <si>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</si>
  <si>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</si>
  <si>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</si>
  <si>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</si>
  <si>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</si>
  <si>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</si>
  <si>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</si>
  <si>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</si>
  <si>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</si>
  <si>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</si>
  <si>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</si>
  <si>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</si>
  <si>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</si>
  <si>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</si>
  <si>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</si>
  <si>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</si>
  <si>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</si>
  <si>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</si>
  <si>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</si>
  <si>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</si>
  <si>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</si>
  <si>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</si>
  <si>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</si>
  <si>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</si>
  <si>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</si>
  <si>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</si>
  <si>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</si>
  <si>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</si>
  <si>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</si>
  <si>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</si>
  <si>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</si>
  <si>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</si>
  <si>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</si>
  <si>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</si>
  <si>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</si>
  <si>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</si>
  <si>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</si>
  <si>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</si>
  <si>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</si>
  <si>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</si>
  <si>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</si>
  <si>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</si>
  <si>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</si>
  <si>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</si>
  <si>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</si>
  <si>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</si>
  <si>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</si>
  <si>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</si>
  <si>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</si>
  <si>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</si>
  <si>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</si>
  <si>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</si>
  <si>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</si>
  <si>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</si>
  <si>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</si>
  <si>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</si>
  <si>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</si>
  <si>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</si>
  <si>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</si>
  <si>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</si>
  <si>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</si>
  <si>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</si>
  <si>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</si>
  <si>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</si>
  <si>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</si>
  <si>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</si>
  <si>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</si>
  <si>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</si>
  <si>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</si>
  <si>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</si>
  <si>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</si>
  <si>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</si>
  <si>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</si>
  <si>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</si>
  <si>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</si>
  <si>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</si>
  <si>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</si>
  <si>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</si>
  <si>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</si>
  <si>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</si>
  <si>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</si>
  <si>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</si>
  <si>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</si>
  <si>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</si>
  <si>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</si>
  <si>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</si>
  <si>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</si>
  <si>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</si>
  <si>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</si>
  <si>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</si>
  <si>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</si>
  <si>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</si>
  <si>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</si>
  <si>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</si>
  <si>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</si>
  <si>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</si>
  <si>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</si>
  <si>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</si>
  <si>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</si>
  <si>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</si>
  <si>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</si>
  <si>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</si>
  <si>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</si>
  <si>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</si>
  <si>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</si>
  <si>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</si>
  <si>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</si>
  <si>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</si>
  <si>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</si>
  <si>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</si>
  <si>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</si>
  <si>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</si>
  <si>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</si>
  <si>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</si>
  <si>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</si>
  <si>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</si>
  <si>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</si>
  <si>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</si>
  <si>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</si>
  <si>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</si>
  <si>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</si>
  <si>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</si>
  <si>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</si>
  <si>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</si>
  <si>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</si>
  <si>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</si>
  <si>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</si>
  <si>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</si>
  <si>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</si>
  <si>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</si>
  <si>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</si>
  <si>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</si>
  <si>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</si>
  <si>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</si>
  <si>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</si>
  <si>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</si>
  <si>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</si>
  <si>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</si>
  <si>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</si>
  <si>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</si>
  <si>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</si>
  <si>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</si>
  <si>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</si>
  <si>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</si>
  <si>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</si>
  <si>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</si>
  <si>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</si>
  <si>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</si>
  <si>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</si>
  <si>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</si>
  <si>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</si>
  <si>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</si>
  <si>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</si>
  <si>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</si>
  <si>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</si>
  <si>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</si>
  <si>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</si>
  <si>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</si>
  <si>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</si>
  <si>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</si>
  <si>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</si>
  <si>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</si>
  <si>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</si>
  <si>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</si>
  <si>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</si>
  <si>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</si>
  <si>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</si>
  <si>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</si>
  <si>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</si>
  <si>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</si>
  <si>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</si>
  <si>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</si>
  <si>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</si>
  <si>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</si>
  <si>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</si>
  <si>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</si>
  <si>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</si>
  <si>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</si>
  <si>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</si>
  <si>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</si>
  <si>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</si>
  <si>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</si>
  <si>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</si>
  <si>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</si>
  <si>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</si>
  <si>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</si>
  <si>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</si>
  <si>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</si>
  <si>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</si>
  <si>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</si>
  <si>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</si>
  <si>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</si>
  <si>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</si>
  <si>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</si>
  <si>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</si>
  <si>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</si>
  <si>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</si>
  <si>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</si>
  <si>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</si>
  <si>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</si>
  <si>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</si>
  <si>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</si>
  <si>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</si>
  <si>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</si>
  <si>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</si>
  <si>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</si>
  <si>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</si>
  <si>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</si>
  <si>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</si>
  <si>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</si>
  <si>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</si>
  <si>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</si>
  <si>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****** данные приведены с учетом ретроспективы</t>
  </si>
  <si>
    <t>План</t>
  </si>
  <si>
    <t>поставщикам, в том числе:</t>
  </si>
  <si>
    <t>8</t>
  </si>
  <si>
    <t>Выпадающие доходы/экономия средств (п.87 Основ ценообразования)</t>
  </si>
  <si>
    <t>2,6.3</t>
  </si>
  <si>
    <t>2.6.4</t>
  </si>
  <si>
    <t>Выпадающие доходы за исключением выпадающих доходов, учтенных в соответствии с п.87 Основ ценнобразования</t>
  </si>
  <si>
    <t>2.6.5</t>
  </si>
  <si>
    <t xml:space="preserve"> Муниципальное унитарное предприятие "Горно-Алтайское городское предприятие электрических сетей"</t>
  </si>
  <si>
    <t>Решение об утверждении инвестиционной программы отсутствует</t>
  </si>
  <si>
    <t>Субъект Российской Федерации: Республика Алтай</t>
  </si>
  <si>
    <t>Прогноз</t>
  </si>
  <si>
    <t>Предложение по корректировке  утвержденного плана</t>
  </si>
  <si>
    <t>Форма № 20.   Финансовый план субъекта электроэнергетики</t>
  </si>
  <si>
    <t>9</t>
  </si>
  <si>
    <t>10</t>
  </si>
  <si>
    <t>11</t>
  </si>
  <si>
    <t>12</t>
  </si>
  <si>
    <t>15</t>
  </si>
  <si>
    <t>16</t>
  </si>
  <si>
    <t xml:space="preserve">                    Год раскрытия (предоставления) информации: _2025_ год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</si>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</sst>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AD3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0" borderId="0"/>
    <xf numFmtId="4" fontId="17" fillId="3" borderId="55">
      <alignment horizontal="right" vertical="center" wrapText="1"/>
    </xf>
  </cellStyleXfs>
  <cellXfs count="287">
    <xf numFmtId="0" fontId="0" fillId="0" borderId="0" xfId="0"/>
    <xf numFmtId="0" fontId="1" fillId="2" borderId="0" xfId="1" applyFill="1"/>
    <xf numFmtId="0" fontId="8" fillId="2" borderId="32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12" fillId="2" borderId="2" xfId="0" applyFont="1" applyFill="1" applyBorder="1"/>
    <xf numFmtId="0" fontId="12" fillId="2" borderId="4" xfId="0" applyFont="1" applyFill="1" applyBorder="1"/>
    <xf numFmtId="4" fontId="12" fillId="2" borderId="32" xfId="0" applyNumberFormat="1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6" xfId="0" applyFont="1" applyFill="1" applyBorder="1"/>
    <xf numFmtId="0" fontId="2" fillId="2" borderId="26" xfId="0" applyFont="1" applyFill="1" applyBorder="1" applyAlignment="1">
      <alignment horizontal="center" vertical="center"/>
    </xf>
    <xf numFmtId="0" fontId="2" fillId="2" borderId="26" xfId="0" applyFont="1" applyFill="1" applyBorder="1"/>
    <xf numFmtId="0" fontId="12" fillId="2" borderId="26" xfId="0" applyFont="1" applyFill="1" applyBorder="1"/>
    <xf numFmtId="0" fontId="12" fillId="2" borderId="31" xfId="0" applyFont="1" applyFill="1" applyBorder="1"/>
    <xf numFmtId="0" fontId="10" fillId="2" borderId="17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49" fontId="13" fillId="2" borderId="8" xfId="1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31" xfId="0" applyFont="1" applyFill="1" applyBorder="1"/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49" fontId="2" fillId="2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2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wrapText="1" indent="1"/>
    </xf>
    <xf numFmtId="4" fontId="2" fillId="2" borderId="3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1" applyFill="1" applyBorder="1" applyAlignment="1">
      <alignment horizontal="left" vertical="center" indent="3"/>
    </xf>
    <xf numFmtId="49" fontId="2" fillId="2" borderId="15" xfId="0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left" vertical="center" indent="1"/>
    </xf>
    <xf numFmtId="0" fontId="2" fillId="2" borderId="5" xfId="1" applyFont="1" applyFill="1" applyBorder="1" applyAlignment="1">
      <alignment horizontal="center" vertical="center"/>
    </xf>
    <xf numFmtId="49" fontId="7" fillId="2" borderId="1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 wrapText="1"/>
    </xf>
    <xf numFmtId="0" fontId="7" fillId="2" borderId="18" xfId="1" applyFont="1" applyFill="1" applyBorder="1" applyAlignment="1">
      <alignment horizontal="center" vertical="center"/>
    </xf>
    <xf numFmtId="165" fontId="0" fillId="2" borderId="0" xfId="0" applyNumberFormat="1" applyFill="1"/>
    <xf numFmtId="0" fontId="1" fillId="2" borderId="2" xfId="1" applyFill="1" applyBorder="1" applyAlignment="1">
      <alignment horizontal="left" vertical="center" wrapText="1" indent="3"/>
    </xf>
    <xf numFmtId="49" fontId="7" fillId="2" borderId="13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 indent="1"/>
    </xf>
    <xf numFmtId="0" fontId="7" fillId="2" borderId="3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left" vertical="center" wrapText="1" indent="7"/>
    </xf>
    <xf numFmtId="0" fontId="16" fillId="2" borderId="0" xfId="0" applyFont="1" applyFill="1"/>
    <xf numFmtId="49" fontId="2" fillId="2" borderId="19" xfId="0" applyNumberFormat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left" vertical="center" indent="3"/>
    </xf>
    <xf numFmtId="0" fontId="1" fillId="2" borderId="4" xfId="1" applyFill="1" applyBorder="1" applyAlignment="1">
      <alignment horizontal="left" vertical="center" wrapText="1" indent="3"/>
    </xf>
    <xf numFmtId="0" fontId="2" fillId="2" borderId="20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 indent="1"/>
    </xf>
    <xf numFmtId="4" fontId="2" fillId="2" borderId="11" xfId="0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left" vertical="center" indent="3"/>
    </xf>
    <xf numFmtId="0" fontId="8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9" fontId="2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2" fillId="2" borderId="11" xfId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 indent="1"/>
    </xf>
    <xf numFmtId="4" fontId="2" fillId="2" borderId="41" xfId="0" applyNumberFormat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7" fillId="2" borderId="20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indent="5"/>
    </xf>
    <xf numFmtId="0" fontId="1" fillId="2" borderId="4" xfId="1" applyFill="1" applyBorder="1" applyAlignment="1">
      <alignment horizontal="left" vertical="center" indent="5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41" xfId="1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 wrapText="1"/>
    </xf>
    <xf numFmtId="0" fontId="2" fillId="2" borderId="18" xfId="1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 vertical="center"/>
    </xf>
    <xf numFmtId="0" fontId="10" fillId="2" borderId="20" xfId="0" applyFont="1" applyFill="1" applyBorder="1"/>
    <xf numFmtId="49" fontId="7" fillId="2" borderId="42" xfId="0" applyNumberFormat="1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vertical="center" wrapText="1"/>
    </xf>
    <xf numFmtId="0" fontId="2" fillId="2" borderId="41" xfId="1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left" vertical="center" wrapText="1" indent="1"/>
    </xf>
    <xf numFmtId="0" fontId="2" fillId="2" borderId="28" xfId="1" applyFont="1" applyFill="1" applyBorder="1" applyAlignment="1">
      <alignment horizontal="center" vertical="center"/>
    </xf>
    <xf numFmtId="0" fontId="1" fillId="2" borderId="26" xfId="1" applyFill="1" applyBorder="1" applyAlignment="1">
      <alignment horizontal="left" vertical="center" wrapText="1" indent="3"/>
    </xf>
    <xf numFmtId="0" fontId="2" fillId="2" borderId="29" xfId="1" applyFont="1" applyFill="1" applyBorder="1" applyAlignment="1">
      <alignment horizontal="center" vertical="center"/>
    </xf>
    <xf numFmtId="0" fontId="1" fillId="2" borderId="26" xfId="1" applyFill="1" applyBorder="1" applyAlignment="1">
      <alignment horizontal="left" vertical="center" indent="5"/>
    </xf>
    <xf numFmtId="0" fontId="1" fillId="2" borderId="26" xfId="0" applyFont="1" applyFill="1" applyBorder="1" applyAlignment="1">
      <alignment horizontal="left" vertical="center" wrapText="1" indent="1"/>
    </xf>
    <xf numFmtId="0" fontId="1" fillId="2" borderId="26" xfId="0" applyFont="1" applyFill="1" applyBorder="1" applyAlignment="1">
      <alignment vertical="center" wrapText="1"/>
    </xf>
    <xf numFmtId="0" fontId="10" fillId="2" borderId="29" xfId="0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left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left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7" fillId="2" borderId="29" xfId="1" applyFont="1" applyFill="1" applyBorder="1" applyAlignment="1">
      <alignment horizontal="center" vertical="center"/>
    </xf>
    <xf numFmtId="0" fontId="1" fillId="2" borderId="26" xfId="1" applyFill="1" applyBorder="1" applyAlignment="1">
      <alignment horizontal="left" vertical="center" wrapText="1" indent="5"/>
    </xf>
    <xf numFmtId="0" fontId="1" fillId="2" borderId="26" xfId="0" applyFont="1" applyFill="1" applyBorder="1" applyAlignment="1">
      <alignment horizontal="left" vertical="center" wrapText="1" indent="7"/>
    </xf>
    <xf numFmtId="0" fontId="1" fillId="2" borderId="26" xfId="1" applyFill="1" applyBorder="1" applyAlignment="1">
      <alignment horizontal="left" vertical="center" indent="7"/>
    </xf>
    <xf numFmtId="0" fontId="1" fillId="2" borderId="27" xfId="0" applyFont="1" applyFill="1" applyBorder="1" applyAlignment="1">
      <alignment horizontal="left" vertical="center" wrapText="1" indent="1"/>
    </xf>
    <xf numFmtId="0" fontId="1" fillId="2" borderId="32" xfId="0" applyFont="1" applyFill="1" applyBorder="1" applyAlignment="1">
      <alignment vertical="center" wrapText="1"/>
    </xf>
    <xf numFmtId="0" fontId="2" fillId="2" borderId="28" xfId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/>
    </xf>
    <xf numFmtId="0" fontId="1" fillId="2" borderId="27" xfId="1" applyFill="1" applyBorder="1" applyAlignment="1">
      <alignment horizontal="left" vertical="center" wrapText="1" indent="3"/>
    </xf>
    <xf numFmtId="49" fontId="7" fillId="2" borderId="24" xfId="1" applyNumberFormat="1" applyFont="1" applyFill="1" applyBorder="1" applyAlignment="1">
      <alignment horizontal="left" vertical="center"/>
    </xf>
    <xf numFmtId="0" fontId="1" fillId="2" borderId="0" xfId="1" applyFill="1" applyAlignment="1">
      <alignment wrapText="1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vertical="top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46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7" fillId="2" borderId="48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49" fontId="9" fillId="2" borderId="42" xfId="1" applyNumberFormat="1" applyFont="1" applyFill="1" applyBorder="1" applyAlignment="1">
      <alignment horizontal="center" vertical="center"/>
    </xf>
    <xf numFmtId="0" fontId="9" fillId="2" borderId="43" xfId="1" applyFont="1" applyFill="1" applyBorder="1" applyAlignment="1">
      <alignment horizontal="center" vertical="center" wrapText="1"/>
    </xf>
    <xf numFmtId="0" fontId="9" fillId="2" borderId="41" xfId="1" applyFont="1" applyFill="1" applyBorder="1" applyAlignment="1">
      <alignment horizontal="center" vertical="center" wrapText="1"/>
    </xf>
    <xf numFmtId="0" fontId="9" fillId="2" borderId="42" xfId="1" applyFont="1" applyFill="1" applyBorder="1" applyAlignment="1">
      <alignment horizontal="center" vertical="center" wrapText="1"/>
    </xf>
    <xf numFmtId="0" fontId="9" fillId="2" borderId="43" xfId="1" applyFont="1" applyFill="1" applyBorder="1" applyAlignment="1">
      <alignment horizontal="center" vertical="center"/>
    </xf>
    <xf numFmtId="49" fontId="9" fillId="2" borderId="43" xfId="1" applyNumberFormat="1" applyFont="1" applyFill="1" applyBorder="1" applyAlignment="1">
      <alignment horizontal="center" vertical="center"/>
    </xf>
    <xf numFmtId="49" fontId="9" fillId="2" borderId="44" xfId="1" applyNumberFormat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 wrapText="1"/>
    </xf>
    <xf numFmtId="0" fontId="9" fillId="2" borderId="50" xfId="1" applyFont="1" applyFill="1" applyBorder="1" applyAlignment="1">
      <alignment horizontal="center" vertical="center" wrapText="1"/>
    </xf>
    <xf numFmtId="49" fontId="9" fillId="2" borderId="51" xfId="1" applyNumberFormat="1" applyFont="1" applyFill="1" applyBorder="1" applyAlignment="1">
      <alignment horizontal="center" vertical="center"/>
    </xf>
    <xf numFmtId="0" fontId="9" fillId="2" borderId="52" xfId="1" applyFont="1" applyFill="1" applyBorder="1" applyAlignment="1">
      <alignment horizontal="center" vertical="center" wrapText="1"/>
    </xf>
    <xf numFmtId="0" fontId="9" fillId="2" borderId="53" xfId="1" applyFont="1" applyFill="1" applyBorder="1" applyAlignment="1">
      <alignment horizontal="center" vertical="center" wrapText="1"/>
    </xf>
    <xf numFmtId="0" fontId="9" fillId="2" borderId="51" xfId="1" applyFont="1" applyFill="1" applyBorder="1" applyAlignment="1">
      <alignment horizontal="center" vertical="center" wrapText="1"/>
    </xf>
    <xf numFmtId="0" fontId="9" fillId="2" borderId="52" xfId="1" applyFont="1" applyFill="1" applyBorder="1" applyAlignment="1">
      <alignment horizontal="center" vertical="center"/>
    </xf>
    <xf numFmtId="49" fontId="9" fillId="2" borderId="52" xfId="1" applyNumberFormat="1" applyFont="1" applyFill="1" applyBorder="1" applyAlignment="1">
      <alignment horizontal="center" vertical="center"/>
    </xf>
    <xf numFmtId="49" fontId="9" fillId="2" borderId="50" xfId="1" applyNumberFormat="1" applyFont="1" applyFill="1" applyBorder="1" applyAlignment="1">
      <alignment horizontal="center" vertical="center"/>
    </xf>
    <xf numFmtId="49" fontId="3" fillId="2" borderId="54" xfId="1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4" fontId="2" fillId="2" borderId="28" xfId="0" applyNumberFormat="1" applyFont="1" applyFill="1" applyBorder="1" applyAlignment="1">
      <alignment horizontal="center" vertical="center"/>
    </xf>
    <xf numFmtId="4" fontId="2" fillId="2" borderId="47" xfId="0" applyNumberFormat="1" applyFont="1" applyFill="1" applyBorder="1" applyAlignment="1">
      <alignment horizontal="center" vertical="center"/>
    </xf>
    <xf numFmtId="49" fontId="3" fillId="2" borderId="47" xfId="1" applyNumberFormat="1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29" xfId="0" applyFont="1" applyFill="1" applyBorder="1"/>
    <xf numFmtId="0" fontId="10" fillId="2" borderId="34" xfId="0" applyFont="1" applyFill="1" applyBorder="1"/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36" xfId="1" applyNumberFormat="1" applyFont="1" applyFill="1" applyBorder="1" applyAlignment="1">
      <alignment horizontal="center" vertical="center"/>
    </xf>
    <xf numFmtId="164" fontId="7" fillId="2" borderId="28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6" xfId="1" applyNumberFormat="1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/>
    </xf>
    <xf numFmtId="164" fontId="15" fillId="2" borderId="26" xfId="1" applyNumberFormat="1" applyFont="1" applyFill="1" applyBorder="1" applyAlignment="1">
      <alignment horizontal="center" vertical="center"/>
    </xf>
    <xf numFmtId="164" fontId="2" fillId="2" borderId="29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37" xfId="1" applyNumberFormat="1" applyFont="1" applyFill="1" applyBorder="1" applyAlignment="1">
      <alignment horizontal="center" vertical="center"/>
    </xf>
    <xf numFmtId="164" fontId="14" fillId="2" borderId="2" xfId="1" applyNumberFormat="1" applyFont="1" applyFill="1" applyBorder="1" applyAlignment="1">
      <alignment horizontal="center" vertical="center"/>
    </xf>
    <xf numFmtId="164" fontId="14" fillId="2" borderId="26" xfId="1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>
      <alignment horizontal="center" vertical="center"/>
    </xf>
    <xf numFmtId="164" fontId="15" fillId="2" borderId="27" xfId="1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15" fillId="2" borderId="10" xfId="1" applyNumberFormat="1" applyFont="1" applyFill="1" applyBorder="1"/>
    <xf numFmtId="164" fontId="15" fillId="2" borderId="32" xfId="1" applyNumberFormat="1" applyFont="1" applyFill="1" applyBorder="1"/>
    <xf numFmtId="164" fontId="2" fillId="2" borderId="28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/>
    <xf numFmtId="164" fontId="15" fillId="2" borderId="26" xfId="1" applyNumberFormat="1" applyFont="1" applyFill="1" applyBorder="1"/>
    <xf numFmtId="164" fontId="2" fillId="2" borderId="6" xfId="1" applyNumberFormat="1" applyFont="1" applyFill="1" applyBorder="1"/>
    <xf numFmtId="164" fontId="2" fillId="2" borderId="27" xfId="1" applyNumberFormat="1" applyFont="1" applyFill="1" applyBorder="1"/>
    <xf numFmtId="164" fontId="2" fillId="2" borderId="30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32" xfId="1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2" fillId="2" borderId="31" xfId="1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horizontal="center" vertical="center"/>
    </xf>
    <xf numFmtId="166" fontId="2" fillId="2" borderId="32" xfId="0" applyNumberFormat="1" applyFont="1" applyFill="1" applyBorder="1" applyAlignment="1">
      <alignment horizontal="center" vertical="center"/>
    </xf>
    <xf numFmtId="166" fontId="7" fillId="2" borderId="28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166" fontId="2" fillId="2" borderId="13" xfId="1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2" borderId="26" xfId="0" applyNumberFormat="1" applyFont="1" applyFill="1" applyBorder="1" applyAlignment="1">
      <alignment horizontal="center" vertical="center"/>
    </xf>
    <xf numFmtId="166" fontId="7" fillId="2" borderId="29" xfId="0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166" fontId="12" fillId="2" borderId="26" xfId="0" applyNumberFormat="1" applyFont="1" applyFill="1" applyBorder="1" applyAlignment="1">
      <alignment horizontal="center" vertical="center"/>
    </xf>
    <xf numFmtId="166" fontId="2" fillId="2" borderId="29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37" xfId="1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2" fillId="2" borderId="31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/>
    <xf numFmtId="166" fontId="12" fillId="2" borderId="31" xfId="0" applyNumberFormat="1" applyFont="1" applyFill="1" applyBorder="1"/>
    <xf numFmtId="166" fontId="2" fillId="2" borderId="29" xfId="0" applyNumberFormat="1" applyFont="1" applyFill="1" applyBorder="1"/>
    <xf numFmtId="166" fontId="2" fillId="2" borderId="3" xfId="0" applyNumberFormat="1" applyFont="1" applyFill="1" applyBorder="1"/>
    <xf numFmtId="166" fontId="12" fillId="2" borderId="2" xfId="0" applyNumberFormat="1" applyFont="1" applyFill="1" applyBorder="1"/>
    <xf numFmtId="166" fontId="12" fillId="2" borderId="26" xfId="0" applyNumberFormat="1" applyFont="1" applyFill="1" applyBorder="1"/>
    <xf numFmtId="166" fontId="12" fillId="2" borderId="6" xfId="0" applyNumberFormat="1" applyFont="1" applyFill="1" applyBorder="1"/>
    <xf numFmtId="166" fontId="12" fillId="2" borderId="27" xfId="0" applyNumberFormat="1" applyFont="1" applyFill="1" applyBorder="1"/>
    <xf numFmtId="166" fontId="2" fillId="2" borderId="30" xfId="0" applyNumberFormat="1" applyFont="1" applyFill="1" applyBorder="1"/>
    <xf numFmtId="166" fontId="2" fillId="2" borderId="5" xfId="0" applyNumberFormat="1" applyFont="1" applyFill="1" applyBorder="1"/>
    <xf numFmtId="166" fontId="2" fillId="2" borderId="6" xfId="0" applyNumberFormat="1" applyFont="1" applyFill="1" applyBorder="1" applyAlignment="1">
      <alignment horizontal="center" vertical="center"/>
    </xf>
    <xf numFmtId="166" fontId="2" fillId="2" borderId="27" xfId="0" applyNumberFormat="1" applyFont="1" applyFill="1" applyBorder="1" applyAlignment="1">
      <alignment horizontal="center" vertical="center"/>
    </xf>
    <xf numFmtId="166" fontId="7" fillId="2" borderId="30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>
      <alignment horizontal="center" vertical="center"/>
    </xf>
    <xf numFmtId="164" fontId="7" fillId="2" borderId="36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>
      <alignment horizontal="center" vertical="center"/>
    </xf>
    <xf numFmtId="164" fontId="7" fillId="2" borderId="33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26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12" fillId="2" borderId="32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center" vertical="center"/>
    </xf>
    <xf numFmtId="164" fontId="2" fillId="2" borderId="19" xfId="1" applyNumberFormat="1" applyFont="1" applyFill="1" applyBorder="1" applyAlignment="1">
      <alignment horizontal="center" vertical="center"/>
    </xf>
    <xf numFmtId="164" fontId="2" fillId="2" borderId="25" xfId="1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8" fillId="2" borderId="3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19" xfId="1" applyNumberFormat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6" fillId="2" borderId="40" xfId="1" applyFont="1" applyFill="1" applyBorder="1" applyAlignment="1">
      <alignment horizontal="left" vertical="center" wrapText="1"/>
    </xf>
    <xf numFmtId="0" fontId="6" fillId="2" borderId="38" xfId="1" applyFont="1" applyFill="1" applyBorder="1" applyAlignment="1">
      <alignment horizontal="left" vertical="center" wrapText="1"/>
    </xf>
    <xf numFmtId="0" fontId="6" fillId="2" borderId="21" xfId="1" applyFont="1" applyFill="1" applyBorder="1" applyAlignment="1">
      <alignment horizontal="left" vertical="center" wrapText="1"/>
    </xf>
    <xf numFmtId="0" fontId="6" fillId="2" borderId="22" xfId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vertical="top" wrapText="1"/>
    </xf>
    <xf numFmtId="0" fontId="1" fillId="2" borderId="45" xfId="1" applyFill="1" applyBorder="1" applyAlignment="1">
      <alignment horizontal="left" vertical="center" wrapText="1"/>
    </xf>
    <xf numFmtId="0" fontId="1" fillId="2" borderId="35" xfId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 applyAlignment="1">
      <alignment horizontal="center" vertical="top"/>
    </xf>
    <xf numFmtId="0" fontId="8" fillId="2" borderId="12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4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</cellXfs>
  <cellStyles count="3">
    <cellStyle name="s227" xfId="2" xr:uid="{55E68940-9A09-402A-B5F2-249B3A90B104}"/>
    <cellStyle name="Обычный" xfId="0" builtinId="0"/>
    <cellStyle name="Обычный 3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Y465"/>
  <sheetViews>
    <sheetView tabSelected="1" topLeftCell="B1" zoomScale="93" zoomScaleNormal="93" workbookViewId="0">
      <selection activeCell="R1" sqref="R1:R1048576"/>
    </sheetView>
  </sheetViews>
  <sheetFormatPr defaultRowHeight="15.75" x14ac:dyDescent="0.25"/>
  <cols>
    <col min="1" max="1" width="10.140625" style="33" customWidth="1"/>
    <col min="2" max="2" width="85.28515625" style="124" customWidth="1"/>
    <col min="3" max="3" width="10.7109375" style="35" bestFit="1" customWidth="1"/>
    <col min="4" max="4" width="10.42578125" style="35" bestFit="1" customWidth="1"/>
    <col min="5" max="5" width="10.42578125" style="36" bestFit="1" customWidth="1"/>
    <col min="6" max="6" width="10.28515625" style="1" customWidth="1"/>
    <col min="7" max="7" width="12.42578125" style="1" customWidth="1"/>
    <col min="8" max="8" width="15" style="1" hidden="1" customWidth="1"/>
    <col min="9" max="9" width="12.42578125" style="1" customWidth="1"/>
    <col min="10" max="10" width="16.140625" style="1" hidden="1" customWidth="1"/>
    <col min="11" max="11" width="14.5703125" style="1" customWidth="1"/>
    <col min="12" max="12" width="17.7109375" style="1" hidden="1" customWidth="1"/>
    <col min="13" max="13" width="12.42578125" style="1" customWidth="1"/>
    <col min="14" max="14" width="14.85546875" style="1" hidden="1" customWidth="1"/>
    <col min="15" max="15" width="14.7109375" style="1" customWidth="1"/>
    <col min="16" max="16" width="14.7109375" style="1" hidden="1" customWidth="1"/>
    <col min="17" max="17" width="22.28515625" style="1" customWidth="1"/>
    <col min="18" max="18" width="20.42578125" style="1" hidden="1" customWidth="1"/>
    <col min="19" max="16384" width="9.140625" style="31"/>
  </cols>
  <sheetData>
    <row r="6" spans="1:18" ht="22.5" x14ac:dyDescent="0.25">
      <c r="A6" s="275" t="s">
        <v>701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30"/>
    </row>
    <row r="7" spans="1:18" ht="22.5" x14ac:dyDescent="0.25">
      <c r="A7" s="275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30"/>
    </row>
    <row r="9" spans="1:18" ht="26.25" customHeight="1" x14ac:dyDescent="0.25">
      <c r="A9" s="276" t="s">
        <v>696</v>
      </c>
      <c r="B9" s="276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32"/>
    </row>
    <row r="10" spans="1:18" ht="15" x14ac:dyDescent="0.25">
      <c r="A10" s="280" t="s">
        <v>0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31"/>
    </row>
    <row r="11" spans="1:18" ht="18.75" x14ac:dyDescent="0.25">
      <c r="A11" s="276" t="s">
        <v>698</v>
      </c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32"/>
    </row>
    <row r="12" spans="1:18" ht="18.75" x14ac:dyDescent="0.25">
      <c r="A12" s="276" t="s">
        <v>708</v>
      </c>
      <c r="B12" s="276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31"/>
    </row>
    <row r="13" spans="1:18" ht="18.75" x14ac:dyDescent="0.25">
      <c r="B13" s="34"/>
    </row>
    <row r="14" spans="1:18" ht="36" customHeight="1" x14ac:dyDescent="0.3">
      <c r="A14" s="278" t="s">
        <v>697</v>
      </c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37"/>
    </row>
    <row r="15" spans="1:18" ht="15" x14ac:dyDescent="0.25">
      <c r="A15" s="280" t="s">
        <v>1</v>
      </c>
      <c r="B15" s="280"/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32"/>
    </row>
    <row r="16" spans="1:18" x14ac:dyDescent="0.25">
      <c r="A16" s="1"/>
      <c r="B16" s="1"/>
      <c r="C16" s="1"/>
      <c r="D16" s="1"/>
      <c r="E16" s="1"/>
    </row>
    <row r="17" spans="1:25" x14ac:dyDescent="0.25">
      <c r="A17" s="1"/>
      <c r="B17" s="1"/>
      <c r="C17" s="1"/>
      <c r="D17" s="1"/>
      <c r="E17" s="1"/>
    </row>
    <row r="18" spans="1:25" ht="21" thickBot="1" x14ac:dyDescent="0.3">
      <c r="A18" s="284" t="s">
        <v>2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38"/>
    </row>
    <row r="19" spans="1:25" ht="39.75" customHeight="1" x14ac:dyDescent="0.25">
      <c r="A19" s="263" t="s">
        <v>3</v>
      </c>
      <c r="B19" s="265" t="s">
        <v>4</v>
      </c>
      <c r="C19" s="260" t="s">
        <v>5</v>
      </c>
      <c r="D19" s="39">
        <v>2023</v>
      </c>
      <c r="E19" s="39">
        <v>2024</v>
      </c>
      <c r="F19" s="2">
        <v>2025</v>
      </c>
      <c r="G19" s="260">
        <v>2026</v>
      </c>
      <c r="H19" s="261"/>
      <c r="I19" s="260">
        <v>2027</v>
      </c>
      <c r="J19" s="261"/>
      <c r="K19" s="281">
        <v>2028</v>
      </c>
      <c r="L19" s="261"/>
      <c r="M19" s="260">
        <v>2029</v>
      </c>
      <c r="N19" s="261"/>
      <c r="O19" s="260">
        <v>2030</v>
      </c>
      <c r="P19" s="261"/>
      <c r="Q19" s="282" t="s">
        <v>6</v>
      </c>
      <c r="R19" s="283"/>
    </row>
    <row r="20" spans="1:25" ht="88.5" customHeight="1" thickBot="1" x14ac:dyDescent="0.3">
      <c r="A20" s="264"/>
      <c r="B20" s="266"/>
      <c r="C20" s="262"/>
      <c r="D20" s="128" t="s">
        <v>7</v>
      </c>
      <c r="E20" s="127" t="s">
        <v>7</v>
      </c>
      <c r="F20" s="128" t="s">
        <v>709</v>
      </c>
      <c r="G20" s="127" t="s">
        <v>688</v>
      </c>
      <c r="H20" s="127" t="s">
        <v>700</v>
      </c>
      <c r="I20" s="127" t="s">
        <v>688</v>
      </c>
      <c r="J20" s="127" t="s">
        <v>700</v>
      </c>
      <c r="K20" s="127" t="s">
        <v>688</v>
      </c>
      <c r="L20" s="127" t="s">
        <v>700</v>
      </c>
      <c r="M20" s="127" t="s">
        <v>688</v>
      </c>
      <c r="N20" s="127" t="s">
        <v>700</v>
      </c>
      <c r="O20" s="127" t="s">
        <v>688</v>
      </c>
      <c r="P20" s="129" t="s">
        <v>700</v>
      </c>
      <c r="Q20" s="130" t="s">
        <v>688</v>
      </c>
      <c r="R20" s="131" t="s">
        <v>700</v>
      </c>
    </row>
    <row r="21" spans="1:25" thickBot="1" x14ac:dyDescent="0.3">
      <c r="A21" s="141">
        <v>1</v>
      </c>
      <c r="B21" s="142">
        <v>2</v>
      </c>
      <c r="C21" s="143">
        <v>3</v>
      </c>
      <c r="D21" s="144">
        <v>4</v>
      </c>
      <c r="E21" s="145">
        <v>5</v>
      </c>
      <c r="F21" s="145">
        <v>6</v>
      </c>
      <c r="G21" s="146">
        <v>7</v>
      </c>
      <c r="H21" s="146" t="s">
        <v>690</v>
      </c>
      <c r="I21" s="146" t="s">
        <v>702</v>
      </c>
      <c r="J21" s="146" t="s">
        <v>703</v>
      </c>
      <c r="K21" s="146" t="s">
        <v>704</v>
      </c>
      <c r="L21" s="146" t="s">
        <v>705</v>
      </c>
      <c r="M21" s="142">
        <v>13</v>
      </c>
      <c r="N21" s="142">
        <v>14</v>
      </c>
      <c r="O21" s="146" t="s">
        <v>706</v>
      </c>
      <c r="P21" s="147" t="s">
        <v>707</v>
      </c>
      <c r="Q21" s="140">
        <v>17</v>
      </c>
      <c r="R21" s="143">
        <v>18</v>
      </c>
    </row>
    <row r="22" spans="1:25" ht="19.5" thickBot="1" x14ac:dyDescent="0.3">
      <c r="A22" s="285" t="s">
        <v>8</v>
      </c>
      <c r="B22" s="28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148"/>
    </row>
    <row r="23" spans="1:25" x14ac:dyDescent="0.25">
      <c r="A23" s="52" t="s">
        <v>9</v>
      </c>
      <c r="B23" s="53" t="s">
        <v>10</v>
      </c>
      <c r="C23" s="54" t="s">
        <v>11</v>
      </c>
      <c r="D23" s="230">
        <f t="shared" ref="D23:E23" si="0">D24+D28+D29+D30+D31+D32+D33+D34+D37</f>
        <v>209.84514289000001</v>
      </c>
      <c r="E23" s="230">
        <f t="shared" si="0"/>
        <v>270.61</v>
      </c>
      <c r="F23" s="231">
        <v>243.08806312040801</v>
      </c>
      <c r="G23" s="230">
        <f>G24+G28+G29+G30+G31+G32+G33+G34+G37</f>
        <v>355.4982</v>
      </c>
      <c r="H23" s="230">
        <f t="shared" ref="H23:I23" si="1">H24+H28+H29+H30+H31+H32+H33+H34+H37</f>
        <v>0</v>
      </c>
      <c r="I23" s="230">
        <f t="shared" si="1"/>
        <v>343.11833999999999</v>
      </c>
      <c r="J23" s="230">
        <f t="shared" ref="J23:P23" si="2">J24+J28+J29+J30+J31+J32+J33+J34+J37</f>
        <v>0</v>
      </c>
      <c r="K23" s="230">
        <f t="shared" ref="K23" si="3">K24+K28+K29+K30+K31+K32+K33+K34+K37</f>
        <v>343.11833999999999</v>
      </c>
      <c r="L23" s="230">
        <f t="shared" si="2"/>
        <v>0</v>
      </c>
      <c r="M23" s="230">
        <f t="shared" ref="M23" si="4">M24+M28+M29+M30+M31+M32+M33+M34+M37</f>
        <v>346.39438999999999</v>
      </c>
      <c r="N23" s="230">
        <f t="shared" si="2"/>
        <v>0</v>
      </c>
      <c r="O23" s="230">
        <f t="shared" ref="O23" si="5">O24+O28+O29+O30+O31+O32+O33+O34+O37</f>
        <v>350.51585999999998</v>
      </c>
      <c r="P23" s="231">
        <f t="shared" si="2"/>
        <v>0</v>
      </c>
      <c r="Q23" s="165">
        <f>G23+I23+K23+M23+O23</f>
        <v>1738.6451299999999</v>
      </c>
      <c r="R23" s="166">
        <f>H23+J23+L23+N23+P23</f>
        <v>0</v>
      </c>
    </row>
    <row r="24" spans="1:25" x14ac:dyDescent="0.25">
      <c r="A24" s="42" t="s">
        <v>12</v>
      </c>
      <c r="B24" s="43" t="s">
        <v>13</v>
      </c>
      <c r="C24" s="44" t="s">
        <v>11</v>
      </c>
      <c r="D24" s="232">
        <f t="shared" ref="D24:E24" si="6">D25+D26+D27</f>
        <v>0</v>
      </c>
      <c r="E24" s="232">
        <f t="shared" si="6"/>
        <v>0</v>
      </c>
      <c r="F24" s="233">
        <v>0</v>
      </c>
      <c r="G24" s="232">
        <f>G25+G26+G27</f>
        <v>0</v>
      </c>
      <c r="H24" s="232">
        <f t="shared" ref="H24:I24" si="7">H25+H26+H27</f>
        <v>0</v>
      </c>
      <c r="I24" s="232">
        <f t="shared" si="7"/>
        <v>0</v>
      </c>
      <c r="J24" s="232">
        <f t="shared" ref="J24:P24" si="8">J25+J26+J27</f>
        <v>0</v>
      </c>
      <c r="K24" s="232">
        <f t="shared" ref="K24" si="9">K25+K26+K27</f>
        <v>0</v>
      </c>
      <c r="L24" s="232">
        <f t="shared" si="8"/>
        <v>0</v>
      </c>
      <c r="M24" s="232">
        <f t="shared" ref="M24" si="10">M25+M26+M27</f>
        <v>0</v>
      </c>
      <c r="N24" s="232">
        <f t="shared" si="8"/>
        <v>0</v>
      </c>
      <c r="O24" s="232">
        <f t="shared" ref="O24" si="11">O25+O26+O27</f>
        <v>0</v>
      </c>
      <c r="P24" s="233">
        <f t="shared" si="8"/>
        <v>0</v>
      </c>
      <c r="Q24" s="169">
        <f>G24+I24+K24+M24+O24</f>
        <v>0</v>
      </c>
      <c r="R24" s="170">
        <f>H24+J24+L24+N24+P24</f>
        <v>0</v>
      </c>
    </row>
    <row r="25" spans="1:25" ht="31.5" x14ac:dyDescent="0.25">
      <c r="A25" s="42" t="s">
        <v>14</v>
      </c>
      <c r="B25" s="45" t="s">
        <v>15</v>
      </c>
      <c r="C25" s="44" t="s">
        <v>11</v>
      </c>
      <c r="D25" s="232"/>
      <c r="E25" s="232"/>
      <c r="F25" s="233"/>
      <c r="G25" s="232"/>
      <c r="H25" s="232"/>
      <c r="I25" s="232"/>
      <c r="J25" s="232"/>
      <c r="K25" s="232"/>
      <c r="L25" s="232"/>
      <c r="M25" s="232"/>
      <c r="N25" s="232"/>
      <c r="O25" s="232"/>
      <c r="P25" s="233"/>
      <c r="Q25" s="198"/>
      <c r="R25" s="199"/>
    </row>
    <row r="26" spans="1:25" ht="31.5" x14ac:dyDescent="0.25">
      <c r="A26" s="42" t="s">
        <v>16</v>
      </c>
      <c r="B26" s="45" t="s">
        <v>17</v>
      </c>
      <c r="C26" s="44" t="s">
        <v>11</v>
      </c>
      <c r="D26" s="232"/>
      <c r="E26" s="232"/>
      <c r="F26" s="233"/>
      <c r="G26" s="232"/>
      <c r="H26" s="232"/>
      <c r="I26" s="232"/>
      <c r="J26" s="232"/>
      <c r="K26" s="232"/>
      <c r="L26" s="232"/>
      <c r="M26" s="232"/>
      <c r="N26" s="232"/>
      <c r="O26" s="232"/>
      <c r="P26" s="233"/>
      <c r="Q26" s="198"/>
      <c r="R26" s="199"/>
    </row>
    <row r="27" spans="1:25" ht="31.5" x14ac:dyDescent="0.25">
      <c r="A27" s="42" t="s">
        <v>18</v>
      </c>
      <c r="B27" s="45" t="s">
        <v>19</v>
      </c>
      <c r="C27" s="44" t="s">
        <v>11</v>
      </c>
      <c r="D27" s="232"/>
      <c r="E27" s="232"/>
      <c r="F27" s="233"/>
      <c r="G27" s="232"/>
      <c r="H27" s="232"/>
      <c r="I27" s="232"/>
      <c r="J27" s="232"/>
      <c r="K27" s="232"/>
      <c r="L27" s="232"/>
      <c r="M27" s="232"/>
      <c r="N27" s="232"/>
      <c r="O27" s="232"/>
      <c r="P27" s="233"/>
      <c r="Q27" s="198"/>
      <c r="R27" s="199"/>
    </row>
    <row r="28" spans="1:25" x14ac:dyDescent="0.25">
      <c r="A28" s="42" t="s">
        <v>20</v>
      </c>
      <c r="B28" s="43" t="s">
        <v>21</v>
      </c>
      <c r="C28" s="44" t="s">
        <v>11</v>
      </c>
      <c r="D28" s="232"/>
      <c r="E28" s="232"/>
      <c r="F28" s="233"/>
      <c r="G28" s="232"/>
      <c r="H28" s="232"/>
      <c r="I28" s="232"/>
      <c r="J28" s="232"/>
      <c r="K28" s="232"/>
      <c r="L28" s="232"/>
      <c r="M28" s="232"/>
      <c r="N28" s="232"/>
      <c r="O28" s="232"/>
      <c r="P28" s="233"/>
      <c r="Q28" s="198"/>
      <c r="R28" s="199"/>
    </row>
    <row r="29" spans="1:25" x14ac:dyDescent="0.25">
      <c r="A29" s="42" t="s">
        <v>22</v>
      </c>
      <c r="B29" s="43" t="s">
        <v>23</v>
      </c>
      <c r="C29" s="44" t="s">
        <v>11</v>
      </c>
      <c r="D29" s="232">
        <v>185.14261146999999</v>
      </c>
      <c r="E29" s="232">
        <v>204.79</v>
      </c>
      <c r="F29" s="232">
        <v>243.08806312040801</v>
      </c>
      <c r="G29" s="232">
        <f>414.3392-58.841</f>
        <v>355.4982</v>
      </c>
      <c r="H29" s="232">
        <v>0</v>
      </c>
      <c r="I29" s="232">
        <v>343.11833999999999</v>
      </c>
      <c r="J29" s="232">
        <v>0</v>
      </c>
      <c r="K29" s="232">
        <v>343.11833999999999</v>
      </c>
      <c r="L29" s="232">
        <v>0</v>
      </c>
      <c r="M29" s="232">
        <v>346.39438999999999</v>
      </c>
      <c r="N29" s="232">
        <v>0</v>
      </c>
      <c r="O29" s="232">
        <v>350.51585999999998</v>
      </c>
      <c r="P29" s="233">
        <v>0</v>
      </c>
      <c r="Q29" s="169">
        <f>G29+I29+K29+M29+O29</f>
        <v>1738.6451299999999</v>
      </c>
      <c r="R29" s="170">
        <f>H29+J29+L29+N29+P29</f>
        <v>0</v>
      </c>
      <c r="U29" s="47"/>
      <c r="V29" s="47"/>
      <c r="W29" s="47"/>
      <c r="X29" s="47"/>
      <c r="Y29" s="47"/>
    </row>
    <row r="30" spans="1:25" x14ac:dyDescent="0.25">
      <c r="A30" s="42" t="s">
        <v>24</v>
      </c>
      <c r="B30" s="43" t="s">
        <v>25</v>
      </c>
      <c r="C30" s="44" t="s">
        <v>11</v>
      </c>
      <c r="D30" s="232"/>
      <c r="E30" s="232"/>
      <c r="F30" s="233"/>
      <c r="G30" s="232"/>
      <c r="H30" s="232"/>
      <c r="I30" s="232"/>
      <c r="J30" s="232"/>
      <c r="K30" s="232"/>
      <c r="L30" s="232"/>
      <c r="M30" s="232"/>
      <c r="N30" s="232"/>
      <c r="O30" s="232"/>
      <c r="P30" s="233"/>
      <c r="Q30" s="198"/>
      <c r="R30" s="199"/>
    </row>
    <row r="31" spans="1:25" x14ac:dyDescent="0.25">
      <c r="A31" s="42" t="s">
        <v>26</v>
      </c>
      <c r="B31" s="43" t="s">
        <v>27</v>
      </c>
      <c r="C31" s="44" t="s">
        <v>11</v>
      </c>
      <c r="D31" s="232">
        <v>16.40372138</v>
      </c>
      <c r="E31" s="232">
        <v>55.53</v>
      </c>
      <c r="F31" s="233"/>
      <c r="G31" s="232"/>
      <c r="H31" s="232"/>
      <c r="I31" s="232"/>
      <c r="J31" s="232"/>
      <c r="K31" s="232"/>
      <c r="L31" s="232"/>
      <c r="M31" s="232"/>
      <c r="N31" s="232"/>
      <c r="O31" s="232"/>
      <c r="P31" s="233"/>
      <c r="Q31" s="198"/>
      <c r="R31" s="199"/>
    </row>
    <row r="32" spans="1:25" x14ac:dyDescent="0.25">
      <c r="A32" s="42" t="s">
        <v>28</v>
      </c>
      <c r="B32" s="43" t="s">
        <v>29</v>
      </c>
      <c r="C32" s="44" t="s">
        <v>11</v>
      </c>
      <c r="D32" s="232"/>
      <c r="E32" s="232"/>
      <c r="F32" s="233"/>
      <c r="G32" s="232"/>
      <c r="H32" s="232"/>
      <c r="I32" s="232"/>
      <c r="J32" s="232"/>
      <c r="K32" s="232"/>
      <c r="L32" s="232"/>
      <c r="M32" s="232"/>
      <c r="N32" s="232"/>
      <c r="O32" s="232"/>
      <c r="P32" s="233"/>
      <c r="Q32" s="198"/>
      <c r="R32" s="199"/>
    </row>
    <row r="33" spans="1:20" x14ac:dyDescent="0.25">
      <c r="A33" s="42" t="s">
        <v>30</v>
      </c>
      <c r="B33" s="43" t="s">
        <v>31</v>
      </c>
      <c r="C33" s="44" t="s">
        <v>11</v>
      </c>
      <c r="D33" s="232"/>
      <c r="E33" s="232"/>
      <c r="F33" s="233"/>
      <c r="G33" s="232"/>
      <c r="H33" s="232"/>
      <c r="I33" s="232"/>
      <c r="J33" s="232"/>
      <c r="K33" s="232"/>
      <c r="L33" s="232"/>
      <c r="M33" s="232"/>
      <c r="N33" s="232"/>
      <c r="O33" s="232"/>
      <c r="P33" s="233"/>
      <c r="Q33" s="198"/>
      <c r="R33" s="199"/>
    </row>
    <row r="34" spans="1:20" ht="31.5" x14ac:dyDescent="0.25">
      <c r="A34" s="42" t="s">
        <v>32</v>
      </c>
      <c r="B34" s="45" t="s">
        <v>33</v>
      </c>
      <c r="C34" s="44" t="s">
        <v>11</v>
      </c>
      <c r="D34" s="232"/>
      <c r="E34" s="232"/>
      <c r="F34" s="233"/>
      <c r="G34" s="232"/>
      <c r="H34" s="232"/>
      <c r="I34" s="232"/>
      <c r="J34" s="232"/>
      <c r="K34" s="232"/>
      <c r="L34" s="232"/>
      <c r="M34" s="232"/>
      <c r="N34" s="232"/>
      <c r="O34" s="232"/>
      <c r="P34" s="233"/>
      <c r="Q34" s="198"/>
      <c r="R34" s="199"/>
    </row>
    <row r="35" spans="1:20" x14ac:dyDescent="0.25">
      <c r="A35" s="42" t="s">
        <v>34</v>
      </c>
      <c r="B35" s="48" t="s">
        <v>35</v>
      </c>
      <c r="C35" s="44" t="s">
        <v>11</v>
      </c>
      <c r="D35" s="232"/>
      <c r="E35" s="232"/>
      <c r="F35" s="233"/>
      <c r="G35" s="232"/>
      <c r="H35" s="232"/>
      <c r="I35" s="232"/>
      <c r="J35" s="232"/>
      <c r="K35" s="232"/>
      <c r="L35" s="232"/>
      <c r="M35" s="232"/>
      <c r="N35" s="232"/>
      <c r="O35" s="232"/>
      <c r="P35" s="233"/>
      <c r="Q35" s="198"/>
      <c r="R35" s="199"/>
    </row>
    <row r="36" spans="1:20" x14ac:dyDescent="0.25">
      <c r="A36" s="42" t="s">
        <v>36</v>
      </c>
      <c r="B36" s="48" t="s">
        <v>37</v>
      </c>
      <c r="C36" s="44" t="s">
        <v>11</v>
      </c>
      <c r="D36" s="232"/>
      <c r="E36" s="232"/>
      <c r="F36" s="233"/>
      <c r="G36" s="232"/>
      <c r="H36" s="232"/>
      <c r="I36" s="232"/>
      <c r="J36" s="232"/>
      <c r="K36" s="232"/>
      <c r="L36" s="232"/>
      <c r="M36" s="232"/>
      <c r="N36" s="232"/>
      <c r="O36" s="232"/>
      <c r="P36" s="233"/>
      <c r="Q36" s="198"/>
      <c r="R36" s="199"/>
    </row>
    <row r="37" spans="1:20" ht="16.5" thickBot="1" x14ac:dyDescent="0.3">
      <c r="A37" s="49" t="s">
        <v>38</v>
      </c>
      <c r="B37" s="50" t="s">
        <v>39</v>
      </c>
      <c r="C37" s="51" t="s">
        <v>11</v>
      </c>
      <c r="D37" s="234">
        <v>8.2988100399999993</v>
      </c>
      <c r="E37" s="234">
        <v>10.29</v>
      </c>
      <c r="F37" s="235"/>
      <c r="G37" s="234"/>
      <c r="H37" s="234"/>
      <c r="I37" s="234"/>
      <c r="J37" s="234"/>
      <c r="K37" s="234"/>
      <c r="L37" s="234"/>
      <c r="M37" s="234"/>
      <c r="N37" s="234"/>
      <c r="O37" s="234"/>
      <c r="P37" s="235"/>
      <c r="Q37" s="236"/>
      <c r="R37" s="237"/>
    </row>
    <row r="38" spans="1:20" ht="31.5" x14ac:dyDescent="0.25">
      <c r="A38" s="52" t="s">
        <v>40</v>
      </c>
      <c r="B38" s="53" t="s">
        <v>41</v>
      </c>
      <c r="C38" s="54" t="s">
        <v>11</v>
      </c>
      <c r="D38" s="238">
        <f t="shared" ref="D38" si="12">SUM(D39,D43:D49,D52)</f>
        <v>211.80199498600001</v>
      </c>
      <c r="E38" s="238">
        <f>SUM(E39,E43:E49,E52)</f>
        <v>238.47</v>
      </c>
      <c r="F38" s="238">
        <v>227.98806312040801</v>
      </c>
      <c r="G38" s="238">
        <f>SUM(G39,G43:G49,G52)</f>
        <v>349.77864829982099</v>
      </c>
      <c r="H38" s="238">
        <f t="shared" ref="H38:I38" si="13">SUM(H39,H43:H49,H52)</f>
        <v>0</v>
      </c>
      <c r="I38" s="238">
        <f t="shared" si="13"/>
        <v>339.44833999999997</v>
      </c>
      <c r="J38" s="238">
        <f t="shared" ref="J38:P38" si="14">SUM(J39,J43:J49,J52)</f>
        <v>0</v>
      </c>
      <c r="K38" s="238">
        <f t="shared" ref="K38" si="15">SUM(K39,K43:K49,K52)</f>
        <v>339.44833999999997</v>
      </c>
      <c r="L38" s="238">
        <f t="shared" si="14"/>
        <v>0</v>
      </c>
      <c r="M38" s="238">
        <f t="shared" ref="M38" si="16">SUM(M39,M43:M49,M52)</f>
        <v>342.72438999999997</v>
      </c>
      <c r="N38" s="238">
        <f t="shared" si="14"/>
        <v>0</v>
      </c>
      <c r="O38" s="238">
        <f>SUM(O39,O43:O49,O52)</f>
        <v>343.14709999999997</v>
      </c>
      <c r="P38" s="239">
        <f t="shared" si="14"/>
        <v>0</v>
      </c>
      <c r="Q38" s="240">
        <f>G38+I38+K38+M38+O38</f>
        <v>1714.5468182998209</v>
      </c>
      <c r="R38" s="166">
        <f>H38+J38+L38+N38+P38</f>
        <v>0</v>
      </c>
      <c r="T38" s="55"/>
    </row>
    <row r="39" spans="1:20" x14ac:dyDescent="0.25">
      <c r="A39" s="42" t="s">
        <v>42</v>
      </c>
      <c r="B39" s="43" t="s">
        <v>13</v>
      </c>
      <c r="C39" s="44" t="s">
        <v>11</v>
      </c>
      <c r="D39" s="232">
        <f t="shared" ref="D39:E39" si="17">D40+D41+D42</f>
        <v>0</v>
      </c>
      <c r="E39" s="232">
        <f t="shared" si="17"/>
        <v>0</v>
      </c>
      <c r="F39" s="233">
        <v>0</v>
      </c>
      <c r="G39" s="232">
        <f t="shared" ref="G39:P39" si="18">G40+G41+G42</f>
        <v>0</v>
      </c>
      <c r="H39" s="232">
        <f t="shared" ref="H39:I39" si="19">H40+H41+H42</f>
        <v>0</v>
      </c>
      <c r="I39" s="232">
        <f t="shared" si="19"/>
        <v>0</v>
      </c>
      <c r="J39" s="232">
        <f t="shared" si="18"/>
        <v>0</v>
      </c>
      <c r="K39" s="232">
        <f t="shared" ref="K39" si="20">K40+K41+K42</f>
        <v>0</v>
      </c>
      <c r="L39" s="232">
        <f t="shared" si="18"/>
        <v>0</v>
      </c>
      <c r="M39" s="232">
        <f t="shared" ref="M39" si="21">M40+M41+M42</f>
        <v>0</v>
      </c>
      <c r="N39" s="232">
        <f t="shared" si="18"/>
        <v>0</v>
      </c>
      <c r="O39" s="232">
        <f t="shared" ref="O39" si="22">O40+O41+O42</f>
        <v>0</v>
      </c>
      <c r="P39" s="233">
        <f t="shared" si="18"/>
        <v>0</v>
      </c>
      <c r="Q39" s="169">
        <f>G39+I39+K39+M39+O39</f>
        <v>0</v>
      </c>
      <c r="R39" s="170">
        <f>H39+J39+L39+N39+P39</f>
        <v>0</v>
      </c>
    </row>
    <row r="40" spans="1:20" ht="31.5" x14ac:dyDescent="0.25">
      <c r="A40" s="42" t="s">
        <v>43</v>
      </c>
      <c r="B40" s="56" t="s">
        <v>15</v>
      </c>
      <c r="C40" s="44" t="s">
        <v>11</v>
      </c>
      <c r="D40" s="232"/>
      <c r="E40" s="232"/>
      <c r="F40" s="233"/>
      <c r="G40" s="232"/>
      <c r="H40" s="232"/>
      <c r="I40" s="232"/>
      <c r="J40" s="232"/>
      <c r="K40" s="232"/>
      <c r="L40" s="232"/>
      <c r="M40" s="232"/>
      <c r="N40" s="232"/>
      <c r="O40" s="232"/>
      <c r="P40" s="233"/>
      <c r="Q40" s="198"/>
      <c r="R40" s="199"/>
    </row>
    <row r="41" spans="1:20" ht="31.5" x14ac:dyDescent="0.25">
      <c r="A41" s="42" t="s">
        <v>44</v>
      </c>
      <c r="B41" s="56" t="s">
        <v>17</v>
      </c>
      <c r="C41" s="44" t="s">
        <v>11</v>
      </c>
      <c r="D41" s="232"/>
      <c r="E41" s="232"/>
      <c r="F41" s="233"/>
      <c r="G41" s="232"/>
      <c r="H41" s="232"/>
      <c r="I41" s="232"/>
      <c r="J41" s="232"/>
      <c r="K41" s="232"/>
      <c r="L41" s="232"/>
      <c r="M41" s="232"/>
      <c r="N41" s="232"/>
      <c r="O41" s="232"/>
      <c r="P41" s="233"/>
      <c r="Q41" s="198"/>
      <c r="R41" s="199"/>
    </row>
    <row r="42" spans="1:20" ht="31.5" x14ac:dyDescent="0.25">
      <c r="A42" s="42" t="s">
        <v>45</v>
      </c>
      <c r="B42" s="56" t="s">
        <v>19</v>
      </c>
      <c r="C42" s="44" t="s">
        <v>11</v>
      </c>
      <c r="D42" s="232"/>
      <c r="E42" s="232"/>
      <c r="F42" s="233"/>
      <c r="G42" s="232"/>
      <c r="H42" s="232"/>
      <c r="I42" s="232"/>
      <c r="J42" s="232"/>
      <c r="K42" s="232"/>
      <c r="L42" s="232"/>
      <c r="M42" s="232"/>
      <c r="N42" s="232"/>
      <c r="O42" s="232"/>
      <c r="P42" s="233"/>
      <c r="Q42" s="198"/>
      <c r="R42" s="199"/>
    </row>
    <row r="43" spans="1:20" x14ac:dyDescent="0.25">
      <c r="A43" s="42" t="s">
        <v>46</v>
      </c>
      <c r="B43" s="43" t="s">
        <v>21</v>
      </c>
      <c r="C43" s="44" t="s">
        <v>11</v>
      </c>
      <c r="D43" s="232"/>
      <c r="E43" s="232"/>
      <c r="F43" s="233"/>
      <c r="G43" s="232"/>
      <c r="H43" s="232"/>
      <c r="I43" s="232"/>
      <c r="J43" s="232"/>
      <c r="K43" s="232"/>
      <c r="L43" s="232"/>
      <c r="M43" s="232"/>
      <c r="N43" s="232"/>
      <c r="O43" s="232"/>
      <c r="P43" s="233"/>
      <c r="Q43" s="198"/>
      <c r="R43" s="199"/>
    </row>
    <row r="44" spans="1:20" x14ac:dyDescent="0.25">
      <c r="A44" s="42" t="s">
        <v>47</v>
      </c>
      <c r="B44" s="43" t="s">
        <v>23</v>
      </c>
      <c r="C44" s="44" t="s">
        <v>11</v>
      </c>
      <c r="D44" s="28">
        <v>200.93287444000001</v>
      </c>
      <c r="E44" s="28">
        <v>228.68</v>
      </c>
      <c r="F44" s="28">
        <v>227.98806312040801</v>
      </c>
      <c r="G44" s="28">
        <f>349778.648299821/1000</f>
        <v>349.77864829982099</v>
      </c>
      <c r="H44" s="28">
        <f t="shared" ref="H44" si="23">H53+H62+H68+H69+H70+H73+H80</f>
        <v>0</v>
      </c>
      <c r="I44" s="28">
        <v>339.44833999999997</v>
      </c>
      <c r="J44" s="28">
        <f t="shared" ref="J44:P44" si="24">J53+J62+J68+J69+J70+J73+J80</f>
        <v>0</v>
      </c>
      <c r="K44" s="28">
        <v>339.44833999999997</v>
      </c>
      <c r="L44" s="28">
        <f t="shared" si="24"/>
        <v>0</v>
      </c>
      <c r="M44" s="28">
        <v>342.72438999999997</v>
      </c>
      <c r="N44" s="28">
        <f t="shared" si="24"/>
        <v>0</v>
      </c>
      <c r="O44" s="28">
        <v>343.14709999999997</v>
      </c>
      <c r="P44" s="172">
        <f t="shared" si="24"/>
        <v>0</v>
      </c>
      <c r="Q44" s="169">
        <f>G44+I44+K44+M44+O44</f>
        <v>1714.5468182998209</v>
      </c>
      <c r="R44" s="170">
        <f>H44+J44+L44+N44+P44</f>
        <v>0</v>
      </c>
    </row>
    <row r="45" spans="1:20" x14ac:dyDescent="0.25">
      <c r="A45" s="42" t="s">
        <v>48</v>
      </c>
      <c r="B45" s="43" t="s">
        <v>25</v>
      </c>
      <c r="C45" s="44" t="s">
        <v>11</v>
      </c>
      <c r="D45" s="232"/>
      <c r="E45" s="232"/>
      <c r="F45" s="233"/>
      <c r="G45" s="232"/>
      <c r="H45" s="232"/>
      <c r="I45" s="232"/>
      <c r="J45" s="232"/>
      <c r="K45" s="232"/>
      <c r="L45" s="232"/>
      <c r="M45" s="232"/>
      <c r="N45" s="232"/>
      <c r="O45" s="232"/>
      <c r="P45" s="233"/>
      <c r="Q45" s="198"/>
      <c r="R45" s="199"/>
    </row>
    <row r="46" spans="1:20" x14ac:dyDescent="0.25">
      <c r="A46" s="42" t="s">
        <v>49</v>
      </c>
      <c r="B46" s="43" t="s">
        <v>27</v>
      </c>
      <c r="C46" s="44" t="s">
        <v>11</v>
      </c>
      <c r="D46" s="232">
        <v>4.74912388</v>
      </c>
      <c r="E46" s="232">
        <v>4.29</v>
      </c>
      <c r="F46" s="233"/>
      <c r="G46" s="232"/>
      <c r="H46" s="232"/>
      <c r="I46" s="232"/>
      <c r="J46" s="232"/>
      <c r="K46" s="232"/>
      <c r="L46" s="232"/>
      <c r="M46" s="232"/>
      <c r="N46" s="232"/>
      <c r="O46" s="232"/>
      <c r="P46" s="233"/>
      <c r="Q46" s="198"/>
      <c r="R46" s="199"/>
    </row>
    <row r="47" spans="1:20" x14ac:dyDescent="0.25">
      <c r="A47" s="42" t="s">
        <v>50</v>
      </c>
      <c r="B47" s="43" t="s">
        <v>29</v>
      </c>
      <c r="C47" s="44" t="s">
        <v>11</v>
      </c>
      <c r="D47" s="232"/>
      <c r="E47" s="232"/>
      <c r="F47" s="233"/>
      <c r="G47" s="232"/>
      <c r="H47" s="232"/>
      <c r="I47" s="232"/>
      <c r="J47" s="232"/>
      <c r="K47" s="232"/>
      <c r="L47" s="232"/>
      <c r="M47" s="232"/>
      <c r="N47" s="232"/>
      <c r="O47" s="232"/>
      <c r="P47" s="233"/>
      <c r="Q47" s="198"/>
      <c r="R47" s="199"/>
    </row>
    <row r="48" spans="1:20" x14ac:dyDescent="0.25">
      <c r="A48" s="42" t="s">
        <v>51</v>
      </c>
      <c r="B48" s="43" t="s">
        <v>31</v>
      </c>
      <c r="C48" s="44" t="s">
        <v>11</v>
      </c>
      <c r="D48" s="232"/>
      <c r="E48" s="232"/>
      <c r="F48" s="233"/>
      <c r="G48" s="232"/>
      <c r="H48" s="232"/>
      <c r="I48" s="232"/>
      <c r="J48" s="232"/>
      <c r="K48" s="232"/>
      <c r="L48" s="232"/>
      <c r="M48" s="232"/>
      <c r="N48" s="232"/>
      <c r="O48" s="232"/>
      <c r="P48" s="233"/>
      <c r="Q48" s="198"/>
      <c r="R48" s="199"/>
    </row>
    <row r="49" spans="1:18" ht="31.5" x14ac:dyDescent="0.25">
      <c r="A49" s="42" t="s">
        <v>52</v>
      </c>
      <c r="B49" s="45" t="s">
        <v>33</v>
      </c>
      <c r="C49" s="44" t="s">
        <v>11</v>
      </c>
      <c r="D49" s="232"/>
      <c r="E49" s="232"/>
      <c r="F49" s="233"/>
      <c r="G49" s="232"/>
      <c r="H49" s="232"/>
      <c r="I49" s="232"/>
      <c r="J49" s="232"/>
      <c r="K49" s="232"/>
      <c r="L49" s="232"/>
      <c r="M49" s="232"/>
      <c r="N49" s="232"/>
      <c r="O49" s="232"/>
      <c r="P49" s="233"/>
      <c r="Q49" s="198"/>
      <c r="R49" s="199"/>
    </row>
    <row r="50" spans="1:18" x14ac:dyDescent="0.25">
      <c r="A50" s="42" t="s">
        <v>53</v>
      </c>
      <c r="B50" s="56" t="s">
        <v>35</v>
      </c>
      <c r="C50" s="44" t="s">
        <v>11</v>
      </c>
      <c r="D50" s="232"/>
      <c r="E50" s="232"/>
      <c r="F50" s="233"/>
      <c r="G50" s="232"/>
      <c r="H50" s="232"/>
      <c r="I50" s="232"/>
      <c r="J50" s="232"/>
      <c r="K50" s="232"/>
      <c r="L50" s="232"/>
      <c r="M50" s="232"/>
      <c r="N50" s="232"/>
      <c r="O50" s="232"/>
      <c r="P50" s="233"/>
      <c r="Q50" s="198"/>
      <c r="R50" s="199"/>
    </row>
    <row r="51" spans="1:18" x14ac:dyDescent="0.25">
      <c r="A51" s="42" t="s">
        <v>54</v>
      </c>
      <c r="B51" s="56" t="s">
        <v>37</v>
      </c>
      <c r="C51" s="44" t="s">
        <v>11</v>
      </c>
      <c r="D51" s="232"/>
      <c r="E51" s="232"/>
      <c r="F51" s="233"/>
      <c r="G51" s="232"/>
      <c r="H51" s="232"/>
      <c r="I51" s="232"/>
      <c r="J51" s="232"/>
      <c r="K51" s="232"/>
      <c r="L51" s="232"/>
      <c r="M51" s="232"/>
      <c r="N51" s="232"/>
      <c r="O51" s="232"/>
      <c r="P51" s="233"/>
      <c r="Q51" s="198"/>
      <c r="R51" s="199"/>
    </row>
    <row r="52" spans="1:18" x14ac:dyDescent="0.25">
      <c r="A52" s="42" t="s">
        <v>55</v>
      </c>
      <c r="B52" s="43" t="s">
        <v>39</v>
      </c>
      <c r="C52" s="44" t="s">
        <v>11</v>
      </c>
      <c r="D52" s="232">
        <v>6.1199966659999996</v>
      </c>
      <c r="E52" s="232">
        <v>5.5</v>
      </c>
      <c r="F52" s="233"/>
      <c r="G52" s="232"/>
      <c r="H52" s="232"/>
      <c r="I52" s="232"/>
      <c r="J52" s="232"/>
      <c r="K52" s="232"/>
      <c r="L52" s="232"/>
      <c r="M52" s="232"/>
      <c r="N52" s="232"/>
      <c r="O52" s="232"/>
      <c r="P52" s="233"/>
      <c r="Q52" s="198"/>
      <c r="R52" s="199"/>
    </row>
    <row r="53" spans="1:18" x14ac:dyDescent="0.25">
      <c r="A53" s="57" t="s">
        <v>56</v>
      </c>
      <c r="B53" s="58" t="s">
        <v>57</v>
      </c>
      <c r="C53" s="59" t="s">
        <v>11</v>
      </c>
      <c r="D53" s="232">
        <f t="shared" ref="D53:E53" si="25">D54+D55+D60+D61</f>
        <v>66.738812433999996</v>
      </c>
      <c r="E53" s="232">
        <f t="shared" si="25"/>
        <v>70.051601830604952</v>
      </c>
      <c r="F53" s="233">
        <v>79.656532786492477</v>
      </c>
      <c r="G53" s="232">
        <f>G54+G55+G60+G61</f>
        <v>88.778839999999988</v>
      </c>
      <c r="H53" s="232">
        <f t="shared" ref="H53" si="26">H54+H55+H60+H61</f>
        <v>0</v>
      </c>
      <c r="I53" s="232">
        <f>I54+I55+I60+I61</f>
        <v>88.778839999999988</v>
      </c>
      <c r="J53" s="232">
        <f t="shared" ref="J53:P53" si="27">J54+J55+J60+J61</f>
        <v>0</v>
      </c>
      <c r="K53" s="232">
        <f>K54+K55+K60+K61</f>
        <v>88.778839999999988</v>
      </c>
      <c r="L53" s="232">
        <f t="shared" si="27"/>
        <v>0</v>
      </c>
      <c r="M53" s="232">
        <f>M54+M55+M60+M61</f>
        <v>88.778839999999988</v>
      </c>
      <c r="N53" s="232">
        <f t="shared" si="27"/>
        <v>0</v>
      </c>
      <c r="O53" s="232">
        <f>O54+O55+O60+O61</f>
        <v>88.778839999999988</v>
      </c>
      <c r="P53" s="233">
        <f t="shared" si="27"/>
        <v>0</v>
      </c>
      <c r="Q53" s="169">
        <f t="shared" ref="Q53:Q62" si="28">G53+I53+K53+M53+O53</f>
        <v>443.89419999999996</v>
      </c>
      <c r="R53" s="170">
        <f t="shared" ref="R53:R62" si="29">H53+J53+L53+N53+P53</f>
        <v>0</v>
      </c>
    </row>
    <row r="54" spans="1:18" x14ac:dyDescent="0.25">
      <c r="A54" s="42" t="s">
        <v>43</v>
      </c>
      <c r="B54" s="56" t="s">
        <v>58</v>
      </c>
      <c r="C54" s="44" t="s">
        <v>11</v>
      </c>
      <c r="D54" s="232">
        <v>0</v>
      </c>
      <c r="E54" s="232">
        <v>0</v>
      </c>
      <c r="F54" s="232">
        <v>0</v>
      </c>
      <c r="G54" s="232">
        <f>E54*T69</f>
        <v>0</v>
      </c>
      <c r="H54" s="232">
        <v>0</v>
      </c>
      <c r="I54" s="232">
        <f>G54*V69</f>
        <v>0</v>
      </c>
      <c r="J54" s="232">
        <v>0</v>
      </c>
      <c r="K54" s="232">
        <f>I54*X69</f>
        <v>0</v>
      </c>
      <c r="L54" s="232">
        <v>0</v>
      </c>
      <c r="M54" s="232">
        <f>K54*Z69</f>
        <v>0</v>
      </c>
      <c r="N54" s="232">
        <v>0</v>
      </c>
      <c r="O54" s="232">
        <f>M54*AB69</f>
        <v>0</v>
      </c>
      <c r="P54" s="233">
        <v>0</v>
      </c>
      <c r="Q54" s="169">
        <f t="shared" si="28"/>
        <v>0</v>
      </c>
      <c r="R54" s="170">
        <f t="shared" si="29"/>
        <v>0</v>
      </c>
    </row>
    <row r="55" spans="1:18" x14ac:dyDescent="0.25">
      <c r="A55" s="42" t="s">
        <v>44</v>
      </c>
      <c r="B55" s="48" t="s">
        <v>59</v>
      </c>
      <c r="C55" s="44" t="s">
        <v>11</v>
      </c>
      <c r="D55" s="28">
        <v>60.666474444000002</v>
      </c>
      <c r="E55" s="28">
        <f>E56</f>
        <v>63.946537630604958</v>
      </c>
      <c r="F55" s="28">
        <v>73.027761331208012</v>
      </c>
      <c r="G55" s="29">
        <f>G56</f>
        <v>81.093369999999993</v>
      </c>
      <c r="H55" s="29">
        <v>0</v>
      </c>
      <c r="I55" s="29">
        <f>I56</f>
        <v>81.093369999999993</v>
      </c>
      <c r="J55" s="29">
        <v>0</v>
      </c>
      <c r="K55" s="29">
        <f>K56</f>
        <v>81.093369999999993</v>
      </c>
      <c r="L55" s="29">
        <v>0</v>
      </c>
      <c r="M55" s="29">
        <f>M56</f>
        <v>81.093369999999993</v>
      </c>
      <c r="N55" s="29">
        <v>0</v>
      </c>
      <c r="O55" s="29">
        <f>O56</f>
        <v>81.093369999999993</v>
      </c>
      <c r="P55" s="29">
        <v>0</v>
      </c>
      <c r="Q55" s="169">
        <f t="shared" si="28"/>
        <v>405.46684999999997</v>
      </c>
      <c r="R55" s="170">
        <f t="shared" si="29"/>
        <v>0</v>
      </c>
    </row>
    <row r="56" spans="1:18" x14ac:dyDescent="0.25">
      <c r="A56" s="42" t="s">
        <v>60</v>
      </c>
      <c r="B56" s="60" t="s">
        <v>61</v>
      </c>
      <c r="C56" s="44" t="s">
        <v>11</v>
      </c>
      <c r="D56" s="28">
        <v>60.666474444000002</v>
      </c>
      <c r="E56" s="28">
        <f t="shared" ref="E56" si="30">E57+E58</f>
        <v>63.946537630604958</v>
      </c>
      <c r="F56" s="28">
        <v>73.027761331208012</v>
      </c>
      <c r="G56" s="29">
        <f t="shared" ref="G56" si="31">G57+G58</f>
        <v>81.093369999999993</v>
      </c>
      <c r="H56" s="29">
        <v>0</v>
      </c>
      <c r="I56" s="29">
        <f t="shared" ref="I56" si="32">I57+I58</f>
        <v>81.093369999999993</v>
      </c>
      <c r="J56" s="29">
        <v>0</v>
      </c>
      <c r="K56" s="29">
        <f t="shared" ref="K56" si="33">K57+K58</f>
        <v>81.093369999999993</v>
      </c>
      <c r="L56" s="29">
        <v>0</v>
      </c>
      <c r="M56" s="29">
        <f t="shared" ref="M56" si="34">M57+M58</f>
        <v>81.093369999999993</v>
      </c>
      <c r="N56" s="29">
        <v>0</v>
      </c>
      <c r="O56" s="29">
        <f t="shared" ref="O56" si="35">O57+O58</f>
        <v>81.093369999999993</v>
      </c>
      <c r="P56" s="29">
        <v>0</v>
      </c>
      <c r="Q56" s="169">
        <f t="shared" si="28"/>
        <v>405.46684999999997</v>
      </c>
      <c r="R56" s="170">
        <f t="shared" si="29"/>
        <v>0</v>
      </c>
    </row>
    <row r="57" spans="1:18" ht="31.5" x14ac:dyDescent="0.25">
      <c r="A57" s="42" t="s">
        <v>62</v>
      </c>
      <c r="B57" s="61" t="s">
        <v>63</v>
      </c>
      <c r="C57" s="44" t="s">
        <v>11</v>
      </c>
      <c r="D57" s="232">
        <v>60.666474444000002</v>
      </c>
      <c r="E57" s="232">
        <v>63.946537630604958</v>
      </c>
      <c r="F57" s="232">
        <v>73.027761331208012</v>
      </c>
      <c r="G57" s="232">
        <v>81.093369999999993</v>
      </c>
      <c r="H57" s="232">
        <v>0</v>
      </c>
      <c r="I57" s="232">
        <v>81.093369999999993</v>
      </c>
      <c r="J57" s="232">
        <v>0</v>
      </c>
      <c r="K57" s="232">
        <v>81.093369999999993</v>
      </c>
      <c r="L57" s="232">
        <v>0</v>
      </c>
      <c r="M57" s="232">
        <v>81.093369999999993</v>
      </c>
      <c r="N57" s="232">
        <v>0</v>
      </c>
      <c r="O57" s="232">
        <v>81.093369999999993</v>
      </c>
      <c r="P57" s="233">
        <v>0</v>
      </c>
      <c r="Q57" s="169">
        <f t="shared" si="28"/>
        <v>405.46684999999997</v>
      </c>
      <c r="R57" s="170">
        <f t="shared" si="29"/>
        <v>0</v>
      </c>
    </row>
    <row r="58" spans="1:18" x14ac:dyDescent="0.25">
      <c r="A58" s="42" t="s">
        <v>64</v>
      </c>
      <c r="B58" s="61" t="s">
        <v>65</v>
      </c>
      <c r="C58" s="44" t="s">
        <v>11</v>
      </c>
      <c r="D58" s="232">
        <v>0</v>
      </c>
      <c r="E58" s="232">
        <v>0</v>
      </c>
      <c r="F58" s="233">
        <v>0</v>
      </c>
      <c r="G58" s="232">
        <v>0</v>
      </c>
      <c r="H58" s="232">
        <v>0</v>
      </c>
      <c r="I58" s="232">
        <v>0</v>
      </c>
      <c r="J58" s="232">
        <v>0</v>
      </c>
      <c r="K58" s="232">
        <v>0</v>
      </c>
      <c r="L58" s="232">
        <v>0</v>
      </c>
      <c r="M58" s="232">
        <v>0</v>
      </c>
      <c r="N58" s="232">
        <v>0</v>
      </c>
      <c r="O58" s="232">
        <v>0</v>
      </c>
      <c r="P58" s="233">
        <v>0</v>
      </c>
      <c r="Q58" s="169">
        <f t="shared" si="28"/>
        <v>0</v>
      </c>
      <c r="R58" s="170">
        <f t="shared" si="29"/>
        <v>0</v>
      </c>
    </row>
    <row r="59" spans="1:18" x14ac:dyDescent="0.25">
      <c r="A59" s="42" t="s">
        <v>66</v>
      </c>
      <c r="B59" s="60" t="s">
        <v>67</v>
      </c>
      <c r="C59" s="44" t="s">
        <v>11</v>
      </c>
      <c r="D59" s="232">
        <v>0</v>
      </c>
      <c r="E59" s="232">
        <v>0</v>
      </c>
      <c r="F59" s="233">
        <v>0</v>
      </c>
      <c r="G59" s="232">
        <v>0</v>
      </c>
      <c r="H59" s="232">
        <v>0</v>
      </c>
      <c r="I59" s="232">
        <v>0</v>
      </c>
      <c r="J59" s="232">
        <v>0</v>
      </c>
      <c r="K59" s="232">
        <v>0</v>
      </c>
      <c r="L59" s="232">
        <v>0</v>
      </c>
      <c r="M59" s="232">
        <v>0</v>
      </c>
      <c r="N59" s="232">
        <v>0</v>
      </c>
      <c r="O59" s="232">
        <v>0</v>
      </c>
      <c r="P59" s="233">
        <v>0</v>
      </c>
      <c r="Q59" s="169">
        <f t="shared" si="28"/>
        <v>0</v>
      </c>
      <c r="R59" s="170">
        <f t="shared" si="29"/>
        <v>0</v>
      </c>
    </row>
    <row r="60" spans="1:18" x14ac:dyDescent="0.25">
      <c r="A60" s="42" t="s">
        <v>45</v>
      </c>
      <c r="B60" s="48" t="s">
        <v>68</v>
      </c>
      <c r="C60" s="44" t="s">
        <v>11</v>
      </c>
      <c r="D60" s="232">
        <v>6.0723379899999994</v>
      </c>
      <c r="E60" s="232">
        <v>6.1050642000000002</v>
      </c>
      <c r="F60" s="232">
        <v>6.6287714552844577</v>
      </c>
      <c r="G60" s="232">
        <v>7.6854699999999996</v>
      </c>
      <c r="H60" s="232">
        <v>0</v>
      </c>
      <c r="I60" s="232">
        <v>7.6854699999999996</v>
      </c>
      <c r="J60" s="232">
        <v>0</v>
      </c>
      <c r="K60" s="232">
        <v>7.6854699999999996</v>
      </c>
      <c r="L60" s="232">
        <v>0</v>
      </c>
      <c r="M60" s="232">
        <v>7.6854699999999996</v>
      </c>
      <c r="N60" s="232">
        <v>0</v>
      </c>
      <c r="O60" s="232">
        <v>7.6854699999999996</v>
      </c>
      <c r="P60" s="233">
        <v>0</v>
      </c>
      <c r="Q60" s="169">
        <f t="shared" si="28"/>
        <v>38.427349999999997</v>
      </c>
      <c r="R60" s="170">
        <f t="shared" si="29"/>
        <v>0</v>
      </c>
    </row>
    <row r="61" spans="1:18" x14ac:dyDescent="0.25">
      <c r="A61" s="42" t="s">
        <v>69</v>
      </c>
      <c r="B61" s="48" t="s">
        <v>70</v>
      </c>
      <c r="C61" s="44" t="s">
        <v>11</v>
      </c>
      <c r="D61" s="232">
        <v>0</v>
      </c>
      <c r="E61" s="232">
        <v>0</v>
      </c>
      <c r="F61" s="233">
        <v>0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232">
        <v>0</v>
      </c>
      <c r="N61" s="232">
        <v>0</v>
      </c>
      <c r="O61" s="232">
        <v>0</v>
      </c>
      <c r="P61" s="233">
        <v>0</v>
      </c>
      <c r="Q61" s="169">
        <f t="shared" si="28"/>
        <v>0</v>
      </c>
      <c r="R61" s="170">
        <f t="shared" si="29"/>
        <v>0</v>
      </c>
    </row>
    <row r="62" spans="1:18" x14ac:dyDescent="0.25">
      <c r="A62" s="57" t="s">
        <v>71</v>
      </c>
      <c r="B62" s="58" t="s">
        <v>72</v>
      </c>
      <c r="C62" s="59" t="s">
        <v>11</v>
      </c>
      <c r="D62" s="232">
        <f t="shared" ref="D62:E62" si="36">D63+D64+D65+D66+D67</f>
        <v>1.26466309</v>
      </c>
      <c r="E62" s="232">
        <f t="shared" si="36"/>
        <v>0.80926670000000001</v>
      </c>
      <c r="F62" s="232">
        <v>0.68014140000000001</v>
      </c>
      <c r="G62" s="232">
        <f t="shared" ref="G62" si="37">G63+G64+G65+G66+G67</f>
        <v>0.89305999999999996</v>
      </c>
      <c r="H62" s="232">
        <v>0</v>
      </c>
      <c r="I62" s="232">
        <f t="shared" ref="I62" si="38">I63+I64+I65+I66+I67</f>
        <v>0.89305999999999996</v>
      </c>
      <c r="J62" s="232">
        <v>0</v>
      </c>
      <c r="K62" s="232">
        <f t="shared" ref="K62" si="39">K63+K64+K65+K66+K67</f>
        <v>0.89305999999999996</v>
      </c>
      <c r="L62" s="232">
        <v>0</v>
      </c>
      <c r="M62" s="232">
        <f t="shared" ref="M62" si="40">M63+M64+M65+M66+M67</f>
        <v>0.89305999999999996</v>
      </c>
      <c r="N62" s="232">
        <v>0</v>
      </c>
      <c r="O62" s="232">
        <f t="shared" ref="O62" si="41">O63+O64+O65+O66+O67</f>
        <v>0.89305999999999996</v>
      </c>
      <c r="P62" s="233">
        <v>0</v>
      </c>
      <c r="Q62" s="169">
        <f t="shared" si="28"/>
        <v>4.4653</v>
      </c>
      <c r="R62" s="170">
        <f t="shared" si="29"/>
        <v>0</v>
      </c>
    </row>
    <row r="63" spans="1:18" ht="31.5" x14ac:dyDescent="0.25">
      <c r="A63" s="42" t="s">
        <v>73</v>
      </c>
      <c r="B63" s="56" t="s">
        <v>74</v>
      </c>
      <c r="C63" s="44" t="s">
        <v>11</v>
      </c>
      <c r="D63" s="232"/>
      <c r="E63" s="232"/>
      <c r="F63" s="233"/>
      <c r="G63" s="232"/>
      <c r="H63" s="232"/>
      <c r="I63" s="232"/>
      <c r="J63" s="232"/>
      <c r="K63" s="232"/>
      <c r="L63" s="232"/>
      <c r="M63" s="232"/>
      <c r="N63" s="232"/>
      <c r="O63" s="232"/>
      <c r="P63" s="233"/>
      <c r="Q63" s="198"/>
      <c r="R63" s="199"/>
    </row>
    <row r="64" spans="1:18" ht="31.5" x14ac:dyDescent="0.25">
      <c r="A64" s="42" t="s">
        <v>75</v>
      </c>
      <c r="B64" s="56" t="s">
        <v>76</v>
      </c>
      <c r="C64" s="44" t="s">
        <v>11</v>
      </c>
      <c r="D64" s="28"/>
      <c r="E64" s="28"/>
      <c r="F64" s="233"/>
      <c r="G64" s="232"/>
      <c r="H64" s="232"/>
      <c r="I64" s="232"/>
      <c r="J64" s="232"/>
      <c r="K64" s="232"/>
      <c r="L64" s="232"/>
      <c r="M64" s="232"/>
      <c r="N64" s="232"/>
      <c r="O64" s="232"/>
      <c r="P64" s="233"/>
      <c r="Q64" s="198"/>
      <c r="R64" s="199"/>
    </row>
    <row r="65" spans="1:25" x14ac:dyDescent="0.25">
      <c r="A65" s="42" t="s">
        <v>77</v>
      </c>
      <c r="B65" s="48" t="s">
        <v>78</v>
      </c>
      <c r="C65" s="44" t="s">
        <v>11</v>
      </c>
      <c r="D65" s="241"/>
      <c r="E65" s="241"/>
      <c r="F65" s="233"/>
      <c r="G65" s="241"/>
      <c r="H65" s="241"/>
      <c r="I65" s="241"/>
      <c r="J65" s="241"/>
      <c r="K65" s="241"/>
      <c r="L65" s="241"/>
      <c r="M65" s="241"/>
      <c r="N65" s="241"/>
      <c r="O65" s="241"/>
      <c r="P65" s="242"/>
      <c r="Q65" s="198"/>
      <c r="R65" s="199"/>
    </row>
    <row r="66" spans="1:25" x14ac:dyDescent="0.25">
      <c r="A66" s="42" t="s">
        <v>79</v>
      </c>
      <c r="B66" s="48" t="s">
        <v>80</v>
      </c>
      <c r="C66" s="44" t="s">
        <v>11</v>
      </c>
      <c r="D66" s="241"/>
      <c r="E66" s="241"/>
      <c r="F66" s="233"/>
      <c r="G66" s="241"/>
      <c r="H66" s="241"/>
      <c r="I66" s="241"/>
      <c r="J66" s="241"/>
      <c r="K66" s="241"/>
      <c r="L66" s="241"/>
      <c r="M66" s="241"/>
      <c r="N66" s="241"/>
      <c r="O66" s="241"/>
      <c r="P66" s="242"/>
      <c r="Q66" s="198"/>
      <c r="R66" s="199"/>
    </row>
    <row r="67" spans="1:25" x14ac:dyDescent="0.25">
      <c r="A67" s="42" t="s">
        <v>81</v>
      </c>
      <c r="B67" s="48" t="s">
        <v>82</v>
      </c>
      <c r="C67" s="44" t="s">
        <v>11</v>
      </c>
      <c r="D67" s="232">
        <v>1.26466309</v>
      </c>
      <c r="E67" s="232">
        <v>0.80926670000000001</v>
      </c>
      <c r="F67" s="232">
        <v>0.68014140000000001</v>
      </c>
      <c r="G67" s="232">
        <v>0.89305999999999996</v>
      </c>
      <c r="H67" s="232">
        <v>0</v>
      </c>
      <c r="I67" s="232">
        <v>0.89305999999999996</v>
      </c>
      <c r="J67" s="232">
        <v>0</v>
      </c>
      <c r="K67" s="232">
        <v>0.89305999999999996</v>
      </c>
      <c r="L67" s="232">
        <v>0</v>
      </c>
      <c r="M67" s="232">
        <v>0.89305999999999996</v>
      </c>
      <c r="N67" s="232">
        <v>0</v>
      </c>
      <c r="O67" s="232">
        <v>0.89305999999999996</v>
      </c>
      <c r="P67" s="233">
        <v>0</v>
      </c>
      <c r="Q67" s="169">
        <f t="shared" ref="Q67:Q76" si="42">G67+I67+K67+M67+O67</f>
        <v>4.4653</v>
      </c>
      <c r="R67" s="170">
        <f t="shared" ref="R67:R76" si="43">H67+J67+L67+N67+P67</f>
        <v>0</v>
      </c>
    </row>
    <row r="68" spans="1:25" x14ac:dyDescent="0.25">
      <c r="A68" s="57" t="s">
        <v>83</v>
      </c>
      <c r="B68" s="58" t="s">
        <v>84</v>
      </c>
      <c r="C68" s="59" t="s">
        <v>11</v>
      </c>
      <c r="D68" s="256">
        <v>78.974486170000006</v>
      </c>
      <c r="E68" s="232">
        <v>89.488804633751755</v>
      </c>
      <c r="F68" s="232">
        <v>80.802826109199998</v>
      </c>
      <c r="G68" s="232">
        <v>129.32318000000001</v>
      </c>
      <c r="H68" s="232">
        <v>0</v>
      </c>
      <c r="I68" s="232">
        <v>129.32318000000001</v>
      </c>
      <c r="J68" s="232">
        <v>0</v>
      </c>
      <c r="K68" s="232">
        <v>129.32318000000001</v>
      </c>
      <c r="L68" s="232">
        <v>0</v>
      </c>
      <c r="M68" s="232">
        <v>129.32318000000001</v>
      </c>
      <c r="N68" s="232">
        <v>0</v>
      </c>
      <c r="O68" s="232">
        <v>129.32318000000001</v>
      </c>
      <c r="P68" s="233">
        <v>0</v>
      </c>
      <c r="Q68" s="169">
        <f t="shared" si="42"/>
        <v>646.61590000000001</v>
      </c>
      <c r="R68" s="170">
        <f t="shared" si="43"/>
        <v>0</v>
      </c>
    </row>
    <row r="69" spans="1:25" x14ac:dyDescent="0.25">
      <c r="A69" s="57" t="s">
        <v>85</v>
      </c>
      <c r="B69" s="58" t="s">
        <v>86</v>
      </c>
      <c r="C69" s="59" t="s">
        <v>11</v>
      </c>
      <c r="D69" s="256">
        <v>31.637181380000001</v>
      </c>
      <c r="E69" s="232">
        <v>41.392442110000005</v>
      </c>
      <c r="F69" s="233">
        <v>26.22</v>
      </c>
      <c r="G69" s="232">
        <v>41</v>
      </c>
      <c r="H69" s="232">
        <v>0</v>
      </c>
      <c r="I69" s="232">
        <v>41</v>
      </c>
      <c r="J69" s="232">
        <v>0</v>
      </c>
      <c r="K69" s="232">
        <v>41</v>
      </c>
      <c r="L69" s="232">
        <v>0</v>
      </c>
      <c r="M69" s="232">
        <v>44.276049999999998</v>
      </c>
      <c r="N69" s="232">
        <v>0</v>
      </c>
      <c r="O69" s="232">
        <v>44.69876</v>
      </c>
      <c r="P69" s="233">
        <v>0</v>
      </c>
      <c r="Q69" s="169">
        <f t="shared" si="42"/>
        <v>211.97480999999999</v>
      </c>
      <c r="R69" s="170">
        <f t="shared" si="43"/>
        <v>0</v>
      </c>
      <c r="T69" s="62">
        <v>1.0429999999999999</v>
      </c>
      <c r="U69" s="62">
        <v>1.0449999999999999</v>
      </c>
      <c r="V69" s="62">
        <v>1.04</v>
      </c>
      <c r="W69" s="62">
        <v>1.04</v>
      </c>
      <c r="X69" s="62">
        <v>1.04</v>
      </c>
      <c r="Y69" s="62"/>
    </row>
    <row r="70" spans="1:25" x14ac:dyDescent="0.25">
      <c r="A70" s="57" t="s">
        <v>87</v>
      </c>
      <c r="B70" s="58" t="s">
        <v>88</v>
      </c>
      <c r="C70" s="59" t="s">
        <v>11</v>
      </c>
      <c r="D70" s="232">
        <f t="shared" ref="D70" si="44">D71+D72</f>
        <v>7.14027499</v>
      </c>
      <c r="E70" s="232">
        <f>E71+E72</f>
        <v>9.006796811000001</v>
      </c>
      <c r="F70" s="233">
        <v>9.84323E-2</v>
      </c>
      <c r="G70" s="232">
        <f t="shared" ref="G70:P70" si="45">G71+G72</f>
        <v>0.10028999999999999</v>
      </c>
      <c r="H70" s="232">
        <f t="shared" ref="H70:I70" si="46">H71+H72</f>
        <v>0</v>
      </c>
      <c r="I70" s="232">
        <f t="shared" si="46"/>
        <v>0.10028999999999999</v>
      </c>
      <c r="J70" s="232">
        <f t="shared" si="45"/>
        <v>0</v>
      </c>
      <c r="K70" s="232">
        <f t="shared" ref="K70" si="47">K71+K72</f>
        <v>0.10028999999999999</v>
      </c>
      <c r="L70" s="232">
        <f t="shared" si="45"/>
        <v>0</v>
      </c>
      <c r="M70" s="232">
        <f t="shared" ref="M70" si="48">M71+M72</f>
        <v>0.10028999999999999</v>
      </c>
      <c r="N70" s="232">
        <f t="shared" si="45"/>
        <v>0</v>
      </c>
      <c r="O70" s="232">
        <f t="shared" ref="O70" si="49">O71+O72</f>
        <v>0.10028999999999999</v>
      </c>
      <c r="P70" s="233">
        <f t="shared" si="45"/>
        <v>0</v>
      </c>
      <c r="Q70" s="169">
        <f t="shared" si="42"/>
        <v>0.50144999999999995</v>
      </c>
      <c r="R70" s="170">
        <f t="shared" si="43"/>
        <v>0</v>
      </c>
      <c r="T70" s="62">
        <f>T69-0.01</f>
        <v>1.0329999999999999</v>
      </c>
      <c r="U70" s="62">
        <f>U69-0.01</f>
        <v>1.0349999999999999</v>
      </c>
      <c r="V70" s="62">
        <f t="shared" ref="V70:X70" si="50">V69-0.01</f>
        <v>1.03</v>
      </c>
      <c r="W70" s="62">
        <f t="shared" si="50"/>
        <v>1.03</v>
      </c>
      <c r="X70" s="62">
        <f t="shared" si="50"/>
        <v>1.03</v>
      </c>
      <c r="Y70" s="62"/>
    </row>
    <row r="71" spans="1:25" x14ac:dyDescent="0.25">
      <c r="A71" s="42" t="s">
        <v>89</v>
      </c>
      <c r="B71" s="48" t="s">
        <v>90</v>
      </c>
      <c r="C71" s="44" t="s">
        <v>11</v>
      </c>
      <c r="D71" s="256">
        <v>7.0830806199999996</v>
      </c>
      <c r="E71" s="232">
        <v>8.9501058110000002</v>
      </c>
      <c r="F71" s="232">
        <v>4.3123600000000005E-2</v>
      </c>
      <c r="G71" s="232">
        <v>4.3119999999999999E-2</v>
      </c>
      <c r="H71" s="232">
        <v>0</v>
      </c>
      <c r="I71" s="232">
        <v>4.3119999999999999E-2</v>
      </c>
      <c r="J71" s="232">
        <v>0</v>
      </c>
      <c r="K71" s="232">
        <v>4.3119999999999999E-2</v>
      </c>
      <c r="L71" s="232">
        <v>0</v>
      </c>
      <c r="M71" s="232">
        <v>4.3119999999999999E-2</v>
      </c>
      <c r="N71" s="232">
        <v>0</v>
      </c>
      <c r="O71" s="232">
        <v>4.3119999999999999E-2</v>
      </c>
      <c r="P71" s="233">
        <v>0</v>
      </c>
      <c r="Q71" s="169">
        <f t="shared" si="42"/>
        <v>0.21559999999999999</v>
      </c>
      <c r="R71" s="170">
        <f t="shared" si="43"/>
        <v>0</v>
      </c>
    </row>
    <row r="72" spans="1:25" x14ac:dyDescent="0.25">
      <c r="A72" s="42" t="s">
        <v>91</v>
      </c>
      <c r="B72" s="48" t="s">
        <v>92</v>
      </c>
      <c r="C72" s="44" t="s">
        <v>11</v>
      </c>
      <c r="D72" s="232">
        <v>5.7194370000000001E-2</v>
      </c>
      <c r="E72" s="232">
        <v>5.6691000000000005E-2</v>
      </c>
      <c r="F72" s="232">
        <v>5.5308700000000002E-2</v>
      </c>
      <c r="G72" s="232">
        <v>5.7169999999999999E-2</v>
      </c>
      <c r="H72" s="232">
        <v>0</v>
      </c>
      <c r="I72" s="232">
        <v>5.7169999999999999E-2</v>
      </c>
      <c r="J72" s="232">
        <v>0</v>
      </c>
      <c r="K72" s="232">
        <v>5.7169999999999999E-2</v>
      </c>
      <c r="L72" s="232">
        <v>0</v>
      </c>
      <c r="M72" s="232">
        <v>5.7169999999999999E-2</v>
      </c>
      <c r="N72" s="232">
        <v>0</v>
      </c>
      <c r="O72" s="232">
        <v>5.7169999999999999E-2</v>
      </c>
      <c r="P72" s="233">
        <v>0</v>
      </c>
      <c r="Q72" s="169">
        <f t="shared" si="42"/>
        <v>0.28584999999999999</v>
      </c>
      <c r="R72" s="170">
        <f t="shared" si="43"/>
        <v>0</v>
      </c>
    </row>
    <row r="73" spans="1:25" x14ac:dyDescent="0.25">
      <c r="A73" s="57" t="s">
        <v>93</v>
      </c>
      <c r="B73" s="58" t="s">
        <v>94</v>
      </c>
      <c r="C73" s="59" t="s">
        <v>11</v>
      </c>
      <c r="D73" s="232">
        <f t="shared" ref="D73" si="51">D74+D75+D78+D77</f>
        <v>4.5226313899999999</v>
      </c>
      <c r="E73" s="232">
        <f>E74+E75+E78+E77</f>
        <v>36.018909256226465</v>
      </c>
      <c r="F73" s="232">
        <v>29.684528854715534</v>
      </c>
      <c r="G73" s="232">
        <f t="shared" ref="G73" si="52">G74+G75+G78</f>
        <v>8.0339200000000002</v>
      </c>
      <c r="H73" s="232">
        <v>0</v>
      </c>
      <c r="I73" s="232">
        <f t="shared" ref="I73" si="53">I74+I75+I78</f>
        <v>8.0339200000000002</v>
      </c>
      <c r="J73" s="232">
        <v>0</v>
      </c>
      <c r="K73" s="232">
        <f t="shared" ref="K73" si="54">K74+K75+K78</f>
        <v>8.0339200000000002</v>
      </c>
      <c r="L73" s="232">
        <v>0</v>
      </c>
      <c r="M73" s="232">
        <f t="shared" ref="M73" si="55">M74+M75+M78</f>
        <v>8.0339200000000002</v>
      </c>
      <c r="N73" s="232">
        <v>0</v>
      </c>
      <c r="O73" s="232">
        <f t="shared" ref="O73" si="56">O74+O75+O78</f>
        <v>8.0339200000000002</v>
      </c>
      <c r="P73" s="233">
        <v>0</v>
      </c>
      <c r="Q73" s="169">
        <f t="shared" si="42"/>
        <v>40.169600000000003</v>
      </c>
      <c r="R73" s="170">
        <f t="shared" si="43"/>
        <v>0</v>
      </c>
    </row>
    <row r="74" spans="1:25" x14ac:dyDescent="0.25">
      <c r="A74" s="42" t="s">
        <v>95</v>
      </c>
      <c r="B74" s="48" t="s">
        <v>96</v>
      </c>
      <c r="C74" s="44" t="s">
        <v>11</v>
      </c>
      <c r="D74" s="257">
        <v>4.0409657699999997</v>
      </c>
      <c r="E74" s="232">
        <v>1.5728525000000002</v>
      </c>
      <c r="F74" s="243">
        <v>1.7503579200000001</v>
      </c>
      <c r="G74" s="232">
        <v>3.41418</v>
      </c>
      <c r="H74" s="232">
        <v>0</v>
      </c>
      <c r="I74" s="232">
        <v>3.41418</v>
      </c>
      <c r="J74" s="232">
        <v>0</v>
      </c>
      <c r="K74" s="232">
        <v>3.41418</v>
      </c>
      <c r="L74" s="232">
        <v>0</v>
      </c>
      <c r="M74" s="232">
        <v>3.41418</v>
      </c>
      <c r="N74" s="232">
        <v>0</v>
      </c>
      <c r="O74" s="232">
        <v>3.41418</v>
      </c>
      <c r="P74" s="233">
        <v>0</v>
      </c>
      <c r="Q74" s="169">
        <f t="shared" si="42"/>
        <v>17.070900000000002</v>
      </c>
      <c r="R74" s="170">
        <f t="shared" si="43"/>
        <v>0</v>
      </c>
    </row>
    <row r="75" spans="1:25" x14ac:dyDescent="0.25">
      <c r="A75" s="42" t="s">
        <v>97</v>
      </c>
      <c r="B75" s="48" t="s">
        <v>98</v>
      </c>
      <c r="C75" s="44" t="s">
        <v>11</v>
      </c>
      <c r="D75" s="256">
        <v>5.1297530000000001E-2</v>
      </c>
      <c r="E75" s="232">
        <v>5.5969200000000004E-2</v>
      </c>
      <c r="F75" s="232">
        <v>5.2900000000000004E-3</v>
      </c>
      <c r="G75" s="232">
        <v>6.1760000000000002E-2</v>
      </c>
      <c r="H75" s="232">
        <f>G75*U69</f>
        <v>6.4539200000000005E-2</v>
      </c>
      <c r="I75" s="232">
        <v>6.1760000000000002E-2</v>
      </c>
      <c r="J75" s="232">
        <f>I75*W69</f>
        <v>6.4230400000000007E-2</v>
      </c>
      <c r="K75" s="232">
        <v>6.1760000000000002E-2</v>
      </c>
      <c r="L75" s="232">
        <f>K75*Y69</f>
        <v>0</v>
      </c>
      <c r="M75" s="232">
        <v>6.1760000000000002E-2</v>
      </c>
      <c r="N75" s="232">
        <f>M75*AA69</f>
        <v>0</v>
      </c>
      <c r="O75" s="232">
        <v>6.1760000000000002E-2</v>
      </c>
      <c r="P75" s="233">
        <f>O75*AC69</f>
        <v>0</v>
      </c>
      <c r="Q75" s="169">
        <f t="shared" si="42"/>
        <v>0.30880000000000002</v>
      </c>
      <c r="R75" s="170">
        <f t="shared" si="43"/>
        <v>0.12876960000000001</v>
      </c>
    </row>
    <row r="76" spans="1:25" x14ac:dyDescent="0.25">
      <c r="A76" s="63" t="s">
        <v>692</v>
      </c>
      <c r="B76" s="64" t="s">
        <v>691</v>
      </c>
      <c r="C76" s="44" t="s">
        <v>11</v>
      </c>
      <c r="D76" s="258">
        <v>0</v>
      </c>
      <c r="E76" s="243">
        <v>5.0656999999999996</v>
      </c>
      <c r="F76" s="243">
        <v>0</v>
      </c>
      <c r="G76" s="243">
        <f t="shared" ref="G76:P76" si="57">D76*T69</f>
        <v>0</v>
      </c>
      <c r="H76" s="243">
        <f t="shared" si="57"/>
        <v>5.2936564999999991</v>
      </c>
      <c r="I76" s="243">
        <f t="shared" si="57"/>
        <v>0</v>
      </c>
      <c r="J76" s="243">
        <f t="shared" si="57"/>
        <v>0</v>
      </c>
      <c r="K76" s="243">
        <f t="shared" si="57"/>
        <v>5.5054027599999991</v>
      </c>
      <c r="L76" s="243">
        <f t="shared" si="57"/>
        <v>0</v>
      </c>
      <c r="M76" s="243">
        <f t="shared" si="57"/>
        <v>0</v>
      </c>
      <c r="N76" s="243">
        <f t="shared" si="57"/>
        <v>0</v>
      </c>
      <c r="O76" s="243">
        <f t="shared" si="57"/>
        <v>0</v>
      </c>
      <c r="P76" s="244">
        <f t="shared" si="57"/>
        <v>0</v>
      </c>
      <c r="Q76" s="169">
        <f t="shared" si="42"/>
        <v>5.5054027599999991</v>
      </c>
      <c r="R76" s="170">
        <f t="shared" si="43"/>
        <v>5.2936564999999991</v>
      </c>
    </row>
    <row r="77" spans="1:25" ht="33.75" customHeight="1" x14ac:dyDescent="0.25">
      <c r="A77" s="63" t="s">
        <v>693</v>
      </c>
      <c r="B77" s="65" t="s">
        <v>694</v>
      </c>
      <c r="C77" s="44" t="s">
        <v>11</v>
      </c>
      <c r="D77" s="259">
        <v>0</v>
      </c>
      <c r="E77" s="243">
        <v>0</v>
      </c>
      <c r="F77" s="244">
        <v>3.67001</v>
      </c>
      <c r="G77" s="243">
        <v>0</v>
      </c>
      <c r="H77" s="243">
        <v>0</v>
      </c>
      <c r="I77" s="243">
        <v>0</v>
      </c>
      <c r="J77" s="243">
        <v>0</v>
      </c>
      <c r="K77" s="243">
        <v>0</v>
      </c>
      <c r="L77" s="243">
        <v>0</v>
      </c>
      <c r="M77" s="243">
        <v>0</v>
      </c>
      <c r="N77" s="243">
        <v>0</v>
      </c>
      <c r="O77" s="243">
        <v>0</v>
      </c>
      <c r="P77" s="244">
        <v>0</v>
      </c>
      <c r="Q77" s="245"/>
      <c r="R77" s="246"/>
    </row>
    <row r="78" spans="1:25" ht="16.5" thickBot="1" x14ac:dyDescent="0.3">
      <c r="A78" s="63" t="s">
        <v>695</v>
      </c>
      <c r="B78" s="64" t="s">
        <v>99</v>
      </c>
      <c r="C78" s="66" t="s">
        <v>11</v>
      </c>
      <c r="D78" s="259">
        <v>0.43036808999999998</v>
      </c>
      <c r="E78" s="243">
        <v>34.390087556226462</v>
      </c>
      <c r="F78" s="243">
        <v>24.258870934715532</v>
      </c>
      <c r="G78" s="243">
        <v>4.5579799999999997</v>
      </c>
      <c r="H78" s="243">
        <v>0</v>
      </c>
      <c r="I78" s="243">
        <v>4.5579799999999997</v>
      </c>
      <c r="J78" s="243">
        <v>0</v>
      </c>
      <c r="K78" s="243">
        <v>4.5579799999999997</v>
      </c>
      <c r="L78" s="243">
        <v>0</v>
      </c>
      <c r="M78" s="243">
        <v>4.5579799999999997</v>
      </c>
      <c r="N78" s="243">
        <v>0</v>
      </c>
      <c r="O78" s="243">
        <v>4.5579799999999997</v>
      </c>
      <c r="P78" s="244">
        <v>0</v>
      </c>
      <c r="Q78" s="245">
        <f>G78+I78+K78+M78+O78</f>
        <v>22.789899999999999</v>
      </c>
      <c r="R78" s="246">
        <f>H78+J78+L78+N78+P78</f>
        <v>0</v>
      </c>
    </row>
    <row r="79" spans="1:25" x14ac:dyDescent="0.25">
      <c r="A79" s="40" t="s">
        <v>100</v>
      </c>
      <c r="B79" s="67" t="s">
        <v>101</v>
      </c>
      <c r="C79" s="41" t="s">
        <v>11</v>
      </c>
      <c r="D79" s="247"/>
      <c r="E79" s="247"/>
      <c r="F79" s="248"/>
      <c r="G79" s="247"/>
      <c r="H79" s="247"/>
      <c r="I79" s="247"/>
      <c r="J79" s="247"/>
      <c r="K79" s="247"/>
      <c r="L79" s="247"/>
      <c r="M79" s="247"/>
      <c r="N79" s="247"/>
      <c r="O79" s="247"/>
      <c r="P79" s="249"/>
      <c r="Q79" s="250"/>
      <c r="R79" s="251"/>
    </row>
    <row r="80" spans="1:25" x14ac:dyDescent="0.25">
      <c r="A80" s="42" t="s">
        <v>102</v>
      </c>
      <c r="B80" s="48" t="s">
        <v>103</v>
      </c>
      <c r="C80" s="44" t="s">
        <v>11</v>
      </c>
      <c r="D80" s="232">
        <v>9.70250214</v>
      </c>
      <c r="E80" s="232">
        <v>9.6079768999999988</v>
      </c>
      <c r="F80" s="232">
        <v>10.845601670000001</v>
      </c>
      <c r="G80" s="232">
        <v>11.968579999999999</v>
      </c>
      <c r="H80" s="232">
        <v>0</v>
      </c>
      <c r="I80" s="232">
        <v>11.968579999999999</v>
      </c>
      <c r="J80" s="232">
        <v>0</v>
      </c>
      <c r="K80" s="232">
        <v>11.968579999999999</v>
      </c>
      <c r="L80" s="232">
        <v>0</v>
      </c>
      <c r="M80" s="232">
        <v>11.968579999999999</v>
      </c>
      <c r="N80" s="232">
        <v>0</v>
      </c>
      <c r="O80" s="232">
        <v>11.968579999999999</v>
      </c>
      <c r="P80" s="233">
        <v>0</v>
      </c>
      <c r="Q80" s="169">
        <f>G80+I80+K80+M80+O80</f>
        <v>59.8429</v>
      </c>
      <c r="R80" s="170">
        <f>H80+J80+L80+N80+P80</f>
        <v>0</v>
      </c>
    </row>
    <row r="81" spans="1:18" x14ac:dyDescent="0.25">
      <c r="A81" s="42" t="s">
        <v>104</v>
      </c>
      <c r="B81" s="48" t="s">
        <v>105</v>
      </c>
      <c r="C81" s="44" t="s">
        <v>11</v>
      </c>
      <c r="D81" s="241"/>
      <c r="E81" s="241"/>
      <c r="F81" s="233"/>
      <c r="G81" s="241"/>
      <c r="H81" s="241"/>
      <c r="I81" s="241"/>
      <c r="J81" s="241"/>
      <c r="K81" s="241"/>
      <c r="L81" s="241"/>
      <c r="M81" s="241"/>
      <c r="N81" s="241"/>
      <c r="O81" s="241"/>
      <c r="P81" s="242"/>
      <c r="Q81" s="198"/>
      <c r="R81" s="199"/>
    </row>
    <row r="82" spans="1:18" ht="16.5" thickBot="1" x14ac:dyDescent="0.3">
      <c r="A82" s="49" t="s">
        <v>106</v>
      </c>
      <c r="B82" s="69" t="s">
        <v>107</v>
      </c>
      <c r="C82" s="51" t="s">
        <v>11</v>
      </c>
      <c r="D82" s="252"/>
      <c r="E82" s="252"/>
      <c r="F82" s="235"/>
      <c r="G82" s="252"/>
      <c r="H82" s="252"/>
      <c r="I82" s="252"/>
      <c r="J82" s="252"/>
      <c r="K82" s="252"/>
      <c r="L82" s="252"/>
      <c r="M82" s="252"/>
      <c r="N82" s="252"/>
      <c r="O82" s="252"/>
      <c r="P82" s="253"/>
      <c r="Q82" s="236"/>
      <c r="R82" s="237"/>
    </row>
    <row r="83" spans="1:18" x14ac:dyDescent="0.25">
      <c r="A83" s="52" t="s">
        <v>108</v>
      </c>
      <c r="B83" s="53" t="s">
        <v>109</v>
      </c>
      <c r="C83" s="54" t="s">
        <v>11</v>
      </c>
      <c r="D83" s="238">
        <f t="shared" ref="D83:E97" si="58">D23-D38</f>
        <v>-1.9568520960000058</v>
      </c>
      <c r="E83" s="238">
        <f t="shared" si="58"/>
        <v>32.140000000000015</v>
      </c>
      <c r="F83" s="239">
        <v>15.099999999999994</v>
      </c>
      <c r="G83" s="238">
        <f t="shared" ref="G83:P88" si="59">G23-G38</f>
        <v>5.7195517001790108</v>
      </c>
      <c r="H83" s="238">
        <f t="shared" ref="H83:I83" si="60">H23-H38</f>
        <v>0</v>
      </c>
      <c r="I83" s="238">
        <f t="shared" si="60"/>
        <v>3.6700000000000159</v>
      </c>
      <c r="J83" s="238">
        <f t="shared" si="59"/>
        <v>0</v>
      </c>
      <c r="K83" s="238">
        <f t="shared" ref="K83" si="61">K23-K38</f>
        <v>3.6700000000000159</v>
      </c>
      <c r="L83" s="238">
        <f t="shared" si="59"/>
        <v>0</v>
      </c>
      <c r="M83" s="238">
        <f t="shared" ref="M83" si="62">M23-M38</f>
        <v>3.6700000000000159</v>
      </c>
      <c r="N83" s="238">
        <f t="shared" si="59"/>
        <v>0</v>
      </c>
      <c r="O83" s="238">
        <f t="shared" ref="O83" si="63">O23-O38</f>
        <v>7.3687600000000089</v>
      </c>
      <c r="P83" s="239">
        <f t="shared" si="59"/>
        <v>0</v>
      </c>
      <c r="Q83" s="240">
        <f t="shared" ref="Q83:Q111" si="64">G83+I83+K83+M83+O83</f>
        <v>24.098311700179067</v>
      </c>
      <c r="R83" s="166">
        <f t="shared" ref="R83:R111" si="65">H83+J83+L83+N83+P83</f>
        <v>0</v>
      </c>
    </row>
    <row r="84" spans="1:18" x14ac:dyDescent="0.25">
      <c r="A84" s="42" t="s">
        <v>110</v>
      </c>
      <c r="B84" s="43" t="s">
        <v>13</v>
      </c>
      <c r="C84" s="44" t="s">
        <v>11</v>
      </c>
      <c r="D84" s="232">
        <f t="shared" si="58"/>
        <v>0</v>
      </c>
      <c r="E84" s="232">
        <f t="shared" si="58"/>
        <v>0</v>
      </c>
      <c r="F84" s="233">
        <v>0</v>
      </c>
      <c r="G84" s="232">
        <f t="shared" si="59"/>
        <v>0</v>
      </c>
      <c r="H84" s="232">
        <f t="shared" ref="H84:I84" si="66">H24-H39</f>
        <v>0</v>
      </c>
      <c r="I84" s="232">
        <f t="shared" si="66"/>
        <v>0</v>
      </c>
      <c r="J84" s="232">
        <f t="shared" si="59"/>
        <v>0</v>
      </c>
      <c r="K84" s="232">
        <f t="shared" ref="K84" si="67">K24-K39</f>
        <v>0</v>
      </c>
      <c r="L84" s="232">
        <f t="shared" si="59"/>
        <v>0</v>
      </c>
      <c r="M84" s="232">
        <f t="shared" ref="M84" si="68">M24-M39</f>
        <v>0</v>
      </c>
      <c r="N84" s="232">
        <f t="shared" si="59"/>
        <v>0</v>
      </c>
      <c r="O84" s="232">
        <f t="shared" ref="O84" si="69">O24-O39</f>
        <v>0</v>
      </c>
      <c r="P84" s="233">
        <f t="shared" si="59"/>
        <v>0</v>
      </c>
      <c r="Q84" s="169">
        <f t="shared" si="64"/>
        <v>0</v>
      </c>
      <c r="R84" s="170">
        <f t="shared" si="65"/>
        <v>0</v>
      </c>
    </row>
    <row r="85" spans="1:18" ht="31.5" x14ac:dyDescent="0.25">
      <c r="A85" s="42" t="s">
        <v>111</v>
      </c>
      <c r="B85" s="56" t="s">
        <v>15</v>
      </c>
      <c r="C85" s="44" t="s">
        <v>11</v>
      </c>
      <c r="D85" s="232">
        <f t="shared" si="58"/>
        <v>0</v>
      </c>
      <c r="E85" s="232">
        <f t="shared" si="58"/>
        <v>0</v>
      </c>
      <c r="F85" s="233">
        <v>0</v>
      </c>
      <c r="G85" s="232">
        <f t="shared" si="59"/>
        <v>0</v>
      </c>
      <c r="H85" s="232">
        <f t="shared" ref="H85:I85" si="70">H25-H40</f>
        <v>0</v>
      </c>
      <c r="I85" s="232">
        <f t="shared" si="70"/>
        <v>0</v>
      </c>
      <c r="J85" s="232">
        <f t="shared" si="59"/>
        <v>0</v>
      </c>
      <c r="K85" s="232">
        <f t="shared" ref="K85" si="71">K25-K40</f>
        <v>0</v>
      </c>
      <c r="L85" s="232">
        <f t="shared" si="59"/>
        <v>0</v>
      </c>
      <c r="M85" s="232">
        <f t="shared" ref="M85" si="72">M25-M40</f>
        <v>0</v>
      </c>
      <c r="N85" s="232">
        <f t="shared" si="59"/>
        <v>0</v>
      </c>
      <c r="O85" s="232">
        <f t="shared" ref="O85" si="73">O25-O40</f>
        <v>0</v>
      </c>
      <c r="P85" s="233">
        <f t="shared" si="59"/>
        <v>0</v>
      </c>
      <c r="Q85" s="169">
        <f t="shared" si="64"/>
        <v>0</v>
      </c>
      <c r="R85" s="170">
        <f t="shared" si="65"/>
        <v>0</v>
      </c>
    </row>
    <row r="86" spans="1:18" ht="31.5" x14ac:dyDescent="0.25">
      <c r="A86" s="42" t="s">
        <v>112</v>
      </c>
      <c r="B86" s="56" t="s">
        <v>17</v>
      </c>
      <c r="C86" s="44" t="s">
        <v>11</v>
      </c>
      <c r="D86" s="232">
        <f t="shared" si="58"/>
        <v>0</v>
      </c>
      <c r="E86" s="232">
        <f t="shared" si="58"/>
        <v>0</v>
      </c>
      <c r="F86" s="233">
        <v>0</v>
      </c>
      <c r="G86" s="232">
        <f t="shared" si="59"/>
        <v>0</v>
      </c>
      <c r="H86" s="232">
        <f t="shared" ref="H86:I86" si="74">H26-H41</f>
        <v>0</v>
      </c>
      <c r="I86" s="232">
        <f t="shared" si="74"/>
        <v>0</v>
      </c>
      <c r="J86" s="232">
        <f t="shared" si="59"/>
        <v>0</v>
      </c>
      <c r="K86" s="232">
        <f t="shared" ref="K86" si="75">K26-K41</f>
        <v>0</v>
      </c>
      <c r="L86" s="232">
        <f t="shared" si="59"/>
        <v>0</v>
      </c>
      <c r="M86" s="232">
        <f t="shared" ref="M86" si="76">M26-M41</f>
        <v>0</v>
      </c>
      <c r="N86" s="232">
        <f t="shared" si="59"/>
        <v>0</v>
      </c>
      <c r="O86" s="232">
        <f t="shared" ref="O86" si="77">O26-O41</f>
        <v>0</v>
      </c>
      <c r="P86" s="233">
        <f t="shared" si="59"/>
        <v>0</v>
      </c>
      <c r="Q86" s="169">
        <f t="shared" si="64"/>
        <v>0</v>
      </c>
      <c r="R86" s="170">
        <f t="shared" si="65"/>
        <v>0</v>
      </c>
    </row>
    <row r="87" spans="1:18" ht="31.5" x14ac:dyDescent="0.25">
      <c r="A87" s="42" t="s">
        <v>113</v>
      </c>
      <c r="B87" s="56" t="s">
        <v>19</v>
      </c>
      <c r="C87" s="44" t="s">
        <v>11</v>
      </c>
      <c r="D87" s="232">
        <f t="shared" si="58"/>
        <v>0</v>
      </c>
      <c r="E87" s="232">
        <f t="shared" si="58"/>
        <v>0</v>
      </c>
      <c r="F87" s="233">
        <v>0</v>
      </c>
      <c r="G87" s="232">
        <f>G27-G42</f>
        <v>0</v>
      </c>
      <c r="H87" s="232">
        <f t="shared" ref="H87:I87" si="78">H27-H42</f>
        <v>0</v>
      </c>
      <c r="I87" s="232">
        <f t="shared" si="78"/>
        <v>0</v>
      </c>
      <c r="J87" s="232">
        <f t="shared" si="59"/>
        <v>0</v>
      </c>
      <c r="K87" s="232">
        <f t="shared" ref="K87" si="79">K27-K42</f>
        <v>0</v>
      </c>
      <c r="L87" s="232">
        <f t="shared" si="59"/>
        <v>0</v>
      </c>
      <c r="M87" s="232">
        <f t="shared" ref="M87" si="80">M27-M42</f>
        <v>0</v>
      </c>
      <c r="N87" s="232">
        <f t="shared" si="59"/>
        <v>0</v>
      </c>
      <c r="O87" s="232">
        <f t="shared" ref="O87" si="81">O27-O42</f>
        <v>0</v>
      </c>
      <c r="P87" s="233">
        <f t="shared" si="59"/>
        <v>0</v>
      </c>
      <c r="Q87" s="169">
        <f t="shared" si="64"/>
        <v>0</v>
      </c>
      <c r="R87" s="170">
        <f t="shared" si="65"/>
        <v>0</v>
      </c>
    </row>
    <row r="88" spans="1:18" x14ac:dyDescent="0.25">
      <c r="A88" s="42" t="s">
        <v>114</v>
      </c>
      <c r="B88" s="43" t="s">
        <v>21</v>
      </c>
      <c r="C88" s="44" t="s">
        <v>11</v>
      </c>
      <c r="D88" s="232">
        <f t="shared" si="58"/>
        <v>0</v>
      </c>
      <c r="E88" s="232">
        <f t="shared" si="58"/>
        <v>0</v>
      </c>
      <c r="F88" s="233">
        <v>0</v>
      </c>
      <c r="G88" s="232">
        <f t="shared" si="59"/>
        <v>0</v>
      </c>
      <c r="H88" s="232">
        <f t="shared" ref="H88:I88" si="82">H28-H43</f>
        <v>0</v>
      </c>
      <c r="I88" s="232">
        <f t="shared" si="82"/>
        <v>0</v>
      </c>
      <c r="J88" s="232">
        <f t="shared" si="59"/>
        <v>0</v>
      </c>
      <c r="K88" s="232">
        <f t="shared" ref="K88" si="83">K28-K43</f>
        <v>0</v>
      </c>
      <c r="L88" s="232">
        <f t="shared" si="59"/>
        <v>0</v>
      </c>
      <c r="M88" s="232">
        <f t="shared" ref="M88" si="84">M28-M43</f>
        <v>0</v>
      </c>
      <c r="N88" s="232">
        <f t="shared" si="59"/>
        <v>0</v>
      </c>
      <c r="O88" s="232">
        <f t="shared" ref="O88" si="85">O28-O43</f>
        <v>0</v>
      </c>
      <c r="P88" s="233">
        <f t="shared" si="59"/>
        <v>0</v>
      </c>
      <c r="Q88" s="169">
        <f t="shared" si="64"/>
        <v>0</v>
      </c>
      <c r="R88" s="170">
        <f t="shared" si="65"/>
        <v>0</v>
      </c>
    </row>
    <row r="89" spans="1:18" x14ac:dyDescent="0.25">
      <c r="A89" s="42" t="s">
        <v>115</v>
      </c>
      <c r="B89" s="43" t="s">
        <v>23</v>
      </c>
      <c r="C89" s="44" t="s">
        <v>11</v>
      </c>
      <c r="D89" s="232">
        <f t="shared" si="58"/>
        <v>-15.790262970000015</v>
      </c>
      <c r="E89" s="232">
        <f>E29-E44</f>
        <v>-23.890000000000015</v>
      </c>
      <c r="F89" s="232">
        <v>15.099999999999994</v>
      </c>
      <c r="G89" s="232">
        <f>G29-G44</f>
        <v>5.7195517001790108</v>
      </c>
      <c r="H89" s="232">
        <f t="shared" ref="H89:I89" si="86">H29-H44</f>
        <v>0</v>
      </c>
      <c r="I89" s="232">
        <f t="shared" si="86"/>
        <v>3.6700000000000159</v>
      </c>
      <c r="J89" s="232">
        <f t="shared" ref="G89:L97" si="87">J29-J44</f>
        <v>0</v>
      </c>
      <c r="K89" s="232">
        <f t="shared" ref="K89" si="88">K29-K44</f>
        <v>3.6700000000000159</v>
      </c>
      <c r="L89" s="232">
        <f t="shared" si="87"/>
        <v>0</v>
      </c>
      <c r="M89" s="232">
        <f t="shared" ref="M89" si="89">M29-M44</f>
        <v>3.6700000000000159</v>
      </c>
      <c r="N89" s="232">
        <f t="shared" ref="N89:O89" si="90">N29-N44</f>
        <v>0</v>
      </c>
      <c r="O89" s="232">
        <f t="shared" si="90"/>
        <v>7.3687600000000089</v>
      </c>
      <c r="P89" s="233">
        <f t="shared" ref="P89" si="91">P29-P44</f>
        <v>0</v>
      </c>
      <c r="Q89" s="169">
        <f t="shared" si="64"/>
        <v>24.098311700179067</v>
      </c>
      <c r="R89" s="170">
        <f t="shared" si="65"/>
        <v>0</v>
      </c>
    </row>
    <row r="90" spans="1:18" x14ac:dyDescent="0.25">
      <c r="A90" s="42" t="s">
        <v>116</v>
      </c>
      <c r="B90" s="43" t="s">
        <v>25</v>
      </c>
      <c r="C90" s="44" t="s">
        <v>11</v>
      </c>
      <c r="D90" s="232">
        <f t="shared" si="58"/>
        <v>0</v>
      </c>
      <c r="E90" s="232">
        <f t="shared" si="58"/>
        <v>0</v>
      </c>
      <c r="F90" s="233">
        <v>0</v>
      </c>
      <c r="G90" s="232">
        <f t="shared" si="87"/>
        <v>0</v>
      </c>
      <c r="H90" s="232">
        <f t="shared" ref="H90:I90" si="92">H30-H45</f>
        <v>0</v>
      </c>
      <c r="I90" s="232">
        <f t="shared" si="92"/>
        <v>0</v>
      </c>
      <c r="J90" s="232">
        <f t="shared" si="87"/>
        <v>0</v>
      </c>
      <c r="K90" s="232">
        <f t="shared" ref="K90" si="93">K30-K45</f>
        <v>0</v>
      </c>
      <c r="L90" s="232">
        <f t="shared" si="87"/>
        <v>0</v>
      </c>
      <c r="M90" s="232">
        <f t="shared" ref="M90" si="94">M30-M45</f>
        <v>0</v>
      </c>
      <c r="N90" s="232">
        <f t="shared" ref="N90:P97" si="95">N30-N45</f>
        <v>0</v>
      </c>
      <c r="O90" s="232">
        <f t="shared" si="95"/>
        <v>0</v>
      </c>
      <c r="P90" s="233">
        <f t="shared" si="95"/>
        <v>0</v>
      </c>
      <c r="Q90" s="169">
        <f t="shared" si="64"/>
        <v>0</v>
      </c>
      <c r="R90" s="170">
        <f t="shared" si="65"/>
        <v>0</v>
      </c>
    </row>
    <row r="91" spans="1:18" x14ac:dyDescent="0.25">
      <c r="A91" s="42" t="s">
        <v>117</v>
      </c>
      <c r="B91" s="43" t="s">
        <v>27</v>
      </c>
      <c r="C91" s="44" t="s">
        <v>11</v>
      </c>
      <c r="D91" s="232">
        <f t="shared" si="58"/>
        <v>11.654597500000001</v>
      </c>
      <c r="E91" s="232">
        <f t="shared" si="58"/>
        <v>51.24</v>
      </c>
      <c r="F91" s="233">
        <v>0</v>
      </c>
      <c r="G91" s="232">
        <f t="shared" si="87"/>
        <v>0</v>
      </c>
      <c r="H91" s="232">
        <f t="shared" ref="H91:I91" si="96">H31-H46</f>
        <v>0</v>
      </c>
      <c r="I91" s="232">
        <f t="shared" si="96"/>
        <v>0</v>
      </c>
      <c r="J91" s="232">
        <f t="shared" si="87"/>
        <v>0</v>
      </c>
      <c r="K91" s="232">
        <f t="shared" ref="K91" si="97">K31-K46</f>
        <v>0</v>
      </c>
      <c r="L91" s="232">
        <f t="shared" si="87"/>
        <v>0</v>
      </c>
      <c r="M91" s="232">
        <f t="shared" ref="M91" si="98">M31-M46</f>
        <v>0</v>
      </c>
      <c r="N91" s="232">
        <f t="shared" si="95"/>
        <v>0</v>
      </c>
      <c r="O91" s="232">
        <f t="shared" si="95"/>
        <v>0</v>
      </c>
      <c r="P91" s="233">
        <f t="shared" si="95"/>
        <v>0</v>
      </c>
      <c r="Q91" s="169">
        <f t="shared" si="64"/>
        <v>0</v>
      </c>
      <c r="R91" s="170">
        <f t="shared" si="65"/>
        <v>0</v>
      </c>
    </row>
    <row r="92" spans="1:18" x14ac:dyDescent="0.25">
      <c r="A92" s="42" t="s">
        <v>118</v>
      </c>
      <c r="B92" s="43" t="s">
        <v>29</v>
      </c>
      <c r="C92" s="44" t="s">
        <v>11</v>
      </c>
      <c r="D92" s="232">
        <f t="shared" si="58"/>
        <v>0</v>
      </c>
      <c r="E92" s="232">
        <f t="shared" si="58"/>
        <v>0</v>
      </c>
      <c r="F92" s="233">
        <v>0</v>
      </c>
      <c r="G92" s="232">
        <f t="shared" si="87"/>
        <v>0</v>
      </c>
      <c r="H92" s="232">
        <f t="shared" ref="H92:I92" si="99">H32-H47</f>
        <v>0</v>
      </c>
      <c r="I92" s="232">
        <f t="shared" si="99"/>
        <v>0</v>
      </c>
      <c r="J92" s="232">
        <f t="shared" si="87"/>
        <v>0</v>
      </c>
      <c r="K92" s="232">
        <f t="shared" ref="K92" si="100">K32-K47</f>
        <v>0</v>
      </c>
      <c r="L92" s="232">
        <f t="shared" si="87"/>
        <v>0</v>
      </c>
      <c r="M92" s="232">
        <f t="shared" ref="M92" si="101">M32-M47</f>
        <v>0</v>
      </c>
      <c r="N92" s="232">
        <f t="shared" si="95"/>
        <v>0</v>
      </c>
      <c r="O92" s="232">
        <f t="shared" si="95"/>
        <v>0</v>
      </c>
      <c r="P92" s="233">
        <f t="shared" si="95"/>
        <v>0</v>
      </c>
      <c r="Q92" s="169">
        <f t="shared" si="64"/>
        <v>0</v>
      </c>
      <c r="R92" s="170">
        <f t="shared" si="65"/>
        <v>0</v>
      </c>
    </row>
    <row r="93" spans="1:18" x14ac:dyDescent="0.25">
      <c r="A93" s="42" t="s">
        <v>119</v>
      </c>
      <c r="B93" s="43" t="s">
        <v>31</v>
      </c>
      <c r="C93" s="44" t="s">
        <v>11</v>
      </c>
      <c r="D93" s="232">
        <f t="shared" si="58"/>
        <v>0</v>
      </c>
      <c r="E93" s="232">
        <f t="shared" si="58"/>
        <v>0</v>
      </c>
      <c r="F93" s="233">
        <v>0</v>
      </c>
      <c r="G93" s="232">
        <f t="shared" si="87"/>
        <v>0</v>
      </c>
      <c r="H93" s="232">
        <f t="shared" ref="H93:I93" si="102">H33-H48</f>
        <v>0</v>
      </c>
      <c r="I93" s="232">
        <f t="shared" si="102"/>
        <v>0</v>
      </c>
      <c r="J93" s="232">
        <f t="shared" si="87"/>
        <v>0</v>
      </c>
      <c r="K93" s="232">
        <f t="shared" ref="K93" si="103">K33-K48</f>
        <v>0</v>
      </c>
      <c r="L93" s="232">
        <f t="shared" si="87"/>
        <v>0</v>
      </c>
      <c r="M93" s="232">
        <f t="shared" ref="M93" si="104">M33-M48</f>
        <v>0</v>
      </c>
      <c r="N93" s="232">
        <f t="shared" si="95"/>
        <v>0</v>
      </c>
      <c r="O93" s="232">
        <f t="shared" si="95"/>
        <v>0</v>
      </c>
      <c r="P93" s="233">
        <f t="shared" si="95"/>
        <v>0</v>
      </c>
      <c r="Q93" s="169">
        <f t="shared" si="64"/>
        <v>0</v>
      </c>
      <c r="R93" s="170">
        <f t="shared" si="65"/>
        <v>0</v>
      </c>
    </row>
    <row r="94" spans="1:18" ht="31.5" x14ac:dyDescent="0.25">
      <c r="A94" s="42" t="s">
        <v>120</v>
      </c>
      <c r="B94" s="45" t="s">
        <v>33</v>
      </c>
      <c r="C94" s="44" t="s">
        <v>11</v>
      </c>
      <c r="D94" s="232">
        <f t="shared" si="58"/>
        <v>0</v>
      </c>
      <c r="E94" s="232">
        <f t="shared" si="58"/>
        <v>0</v>
      </c>
      <c r="F94" s="233">
        <v>0</v>
      </c>
      <c r="G94" s="232">
        <f t="shared" si="87"/>
        <v>0</v>
      </c>
      <c r="H94" s="232">
        <f t="shared" ref="H94:I94" si="105">H34-H49</f>
        <v>0</v>
      </c>
      <c r="I94" s="232">
        <f t="shared" si="105"/>
        <v>0</v>
      </c>
      <c r="J94" s="232">
        <f t="shared" si="87"/>
        <v>0</v>
      </c>
      <c r="K94" s="232">
        <f t="shared" ref="K94" si="106">K34-K49</f>
        <v>0</v>
      </c>
      <c r="L94" s="232">
        <f t="shared" si="87"/>
        <v>0</v>
      </c>
      <c r="M94" s="232">
        <f t="shared" ref="M94" si="107">M34-M49</f>
        <v>0</v>
      </c>
      <c r="N94" s="232">
        <f t="shared" si="95"/>
        <v>0</v>
      </c>
      <c r="O94" s="232">
        <f t="shared" si="95"/>
        <v>0</v>
      </c>
      <c r="P94" s="233">
        <f t="shared" si="95"/>
        <v>0</v>
      </c>
      <c r="Q94" s="169">
        <f t="shared" si="64"/>
        <v>0</v>
      </c>
      <c r="R94" s="170">
        <f t="shared" si="65"/>
        <v>0</v>
      </c>
    </row>
    <row r="95" spans="1:18" x14ac:dyDescent="0.25">
      <c r="A95" s="42" t="s">
        <v>121</v>
      </c>
      <c r="B95" s="56" t="s">
        <v>35</v>
      </c>
      <c r="C95" s="44" t="s">
        <v>11</v>
      </c>
      <c r="D95" s="232">
        <f t="shared" si="58"/>
        <v>0</v>
      </c>
      <c r="E95" s="232">
        <f t="shared" si="58"/>
        <v>0</v>
      </c>
      <c r="F95" s="233">
        <v>0</v>
      </c>
      <c r="G95" s="232">
        <f t="shared" si="87"/>
        <v>0</v>
      </c>
      <c r="H95" s="232">
        <f t="shared" ref="H95:I95" si="108">H35-H50</f>
        <v>0</v>
      </c>
      <c r="I95" s="232">
        <f t="shared" si="108"/>
        <v>0</v>
      </c>
      <c r="J95" s="232">
        <f t="shared" si="87"/>
        <v>0</v>
      </c>
      <c r="K95" s="232">
        <f t="shared" ref="K95" si="109">K35-K50</f>
        <v>0</v>
      </c>
      <c r="L95" s="232">
        <f t="shared" si="87"/>
        <v>0</v>
      </c>
      <c r="M95" s="232">
        <f t="shared" ref="M95" si="110">M35-M50</f>
        <v>0</v>
      </c>
      <c r="N95" s="232">
        <f t="shared" si="95"/>
        <v>0</v>
      </c>
      <c r="O95" s="232">
        <f t="shared" si="95"/>
        <v>0</v>
      </c>
      <c r="P95" s="233">
        <f t="shared" si="95"/>
        <v>0</v>
      </c>
      <c r="Q95" s="169">
        <f t="shared" si="64"/>
        <v>0</v>
      </c>
      <c r="R95" s="170">
        <f t="shared" si="65"/>
        <v>0</v>
      </c>
    </row>
    <row r="96" spans="1:18" x14ac:dyDescent="0.25">
      <c r="A96" s="42" t="s">
        <v>122</v>
      </c>
      <c r="B96" s="48" t="s">
        <v>37</v>
      </c>
      <c r="C96" s="44" t="s">
        <v>11</v>
      </c>
      <c r="D96" s="232">
        <f t="shared" si="58"/>
        <v>0</v>
      </c>
      <c r="E96" s="232">
        <f t="shared" si="58"/>
        <v>0</v>
      </c>
      <c r="F96" s="233">
        <v>0</v>
      </c>
      <c r="G96" s="232">
        <f t="shared" si="87"/>
        <v>0</v>
      </c>
      <c r="H96" s="232">
        <f t="shared" ref="H96:I96" si="111">H36-H51</f>
        <v>0</v>
      </c>
      <c r="I96" s="232">
        <f t="shared" si="111"/>
        <v>0</v>
      </c>
      <c r="J96" s="232">
        <f t="shared" si="87"/>
        <v>0</v>
      </c>
      <c r="K96" s="232">
        <f t="shared" ref="K96" si="112">K36-K51</f>
        <v>0</v>
      </c>
      <c r="L96" s="232">
        <f t="shared" si="87"/>
        <v>0</v>
      </c>
      <c r="M96" s="232">
        <f t="shared" ref="M96" si="113">M36-M51</f>
        <v>0</v>
      </c>
      <c r="N96" s="232">
        <f t="shared" si="95"/>
        <v>0</v>
      </c>
      <c r="O96" s="232">
        <f t="shared" si="95"/>
        <v>0</v>
      </c>
      <c r="P96" s="233">
        <f t="shared" si="95"/>
        <v>0</v>
      </c>
      <c r="Q96" s="169">
        <f t="shared" si="64"/>
        <v>0</v>
      </c>
      <c r="R96" s="170">
        <f t="shared" si="65"/>
        <v>0</v>
      </c>
    </row>
    <row r="97" spans="1:18" x14ac:dyDescent="0.25">
      <c r="A97" s="42" t="s">
        <v>123</v>
      </c>
      <c r="B97" s="43" t="s">
        <v>39</v>
      </c>
      <c r="C97" s="44" t="s">
        <v>11</v>
      </c>
      <c r="D97" s="232">
        <f t="shared" si="58"/>
        <v>2.1788133739999997</v>
      </c>
      <c r="E97" s="232">
        <f t="shared" si="58"/>
        <v>4.7899999999999991</v>
      </c>
      <c r="F97" s="233">
        <v>0</v>
      </c>
      <c r="G97" s="232">
        <f t="shared" si="87"/>
        <v>0</v>
      </c>
      <c r="H97" s="232">
        <f t="shared" ref="H97:I97" si="114">H37-H52</f>
        <v>0</v>
      </c>
      <c r="I97" s="232">
        <f t="shared" si="114"/>
        <v>0</v>
      </c>
      <c r="J97" s="232">
        <f t="shared" si="87"/>
        <v>0</v>
      </c>
      <c r="K97" s="232">
        <f t="shared" ref="K97" si="115">K37-K52</f>
        <v>0</v>
      </c>
      <c r="L97" s="232">
        <f t="shared" si="87"/>
        <v>0</v>
      </c>
      <c r="M97" s="232">
        <f t="shared" ref="M97" si="116">M37-M52</f>
        <v>0</v>
      </c>
      <c r="N97" s="232">
        <f t="shared" si="95"/>
        <v>0</v>
      </c>
      <c r="O97" s="232">
        <f t="shared" si="95"/>
        <v>0</v>
      </c>
      <c r="P97" s="233">
        <f t="shared" si="95"/>
        <v>0</v>
      </c>
      <c r="Q97" s="169">
        <f t="shared" si="64"/>
        <v>0</v>
      </c>
      <c r="R97" s="170">
        <f t="shared" si="65"/>
        <v>0</v>
      </c>
    </row>
    <row r="98" spans="1:18" x14ac:dyDescent="0.25">
      <c r="A98" s="57" t="s">
        <v>124</v>
      </c>
      <c r="B98" s="70" t="s">
        <v>125</v>
      </c>
      <c r="C98" s="59" t="s">
        <v>11</v>
      </c>
      <c r="D98" s="232">
        <f>D99-D105</f>
        <v>5.968</v>
      </c>
      <c r="E98" s="232">
        <f>E99+E105</f>
        <v>-1.6019999999999994</v>
      </c>
      <c r="F98" s="233">
        <v>0</v>
      </c>
      <c r="G98" s="232">
        <f t="shared" ref="G98:P98" si="117">G99-G105</f>
        <v>0</v>
      </c>
      <c r="H98" s="232">
        <f t="shared" ref="H98:I98" si="118">H99-H105</f>
        <v>0</v>
      </c>
      <c r="I98" s="232">
        <f t="shared" si="118"/>
        <v>0</v>
      </c>
      <c r="J98" s="232">
        <f t="shared" si="117"/>
        <v>0</v>
      </c>
      <c r="K98" s="232">
        <f t="shared" ref="K98" si="119">K99-K105</f>
        <v>0</v>
      </c>
      <c r="L98" s="232">
        <f t="shared" si="117"/>
        <v>0</v>
      </c>
      <c r="M98" s="232">
        <f t="shared" ref="M98" si="120">M99-M105</f>
        <v>0</v>
      </c>
      <c r="N98" s="232">
        <f t="shared" si="117"/>
        <v>0</v>
      </c>
      <c r="O98" s="232">
        <f t="shared" ref="O98" si="121">O99-O105</f>
        <v>0</v>
      </c>
      <c r="P98" s="233">
        <f t="shared" si="117"/>
        <v>0</v>
      </c>
      <c r="Q98" s="169">
        <f t="shared" si="64"/>
        <v>0</v>
      </c>
      <c r="R98" s="170">
        <f t="shared" si="65"/>
        <v>0</v>
      </c>
    </row>
    <row r="99" spans="1:18" x14ac:dyDescent="0.25">
      <c r="A99" s="42" t="s">
        <v>126</v>
      </c>
      <c r="B99" s="45" t="s">
        <v>127</v>
      </c>
      <c r="C99" s="44" t="s">
        <v>11</v>
      </c>
      <c r="D99" s="232">
        <f t="shared" ref="D99:E99" si="122">D100+D101+D102+D104</f>
        <v>5.968</v>
      </c>
      <c r="E99" s="232">
        <f t="shared" si="122"/>
        <v>6.16</v>
      </c>
      <c r="F99" s="233">
        <v>0</v>
      </c>
      <c r="G99" s="232">
        <f t="shared" ref="G99:P99" si="123">G100+G101+G102+G104</f>
        <v>0</v>
      </c>
      <c r="H99" s="232">
        <f t="shared" ref="H99:I99" si="124">H100+H101+H102+H104</f>
        <v>0</v>
      </c>
      <c r="I99" s="232">
        <f t="shared" si="124"/>
        <v>0</v>
      </c>
      <c r="J99" s="232">
        <f t="shared" si="123"/>
        <v>0</v>
      </c>
      <c r="K99" s="232">
        <f t="shared" ref="K99" si="125">K100+K101+K102+K104</f>
        <v>0</v>
      </c>
      <c r="L99" s="232">
        <f t="shared" si="123"/>
        <v>0</v>
      </c>
      <c r="M99" s="232">
        <f t="shared" ref="M99" si="126">M100+M101+M102+M104</f>
        <v>0</v>
      </c>
      <c r="N99" s="232">
        <f t="shared" si="123"/>
        <v>0</v>
      </c>
      <c r="O99" s="232">
        <f t="shared" ref="O99" si="127">O100+O101+O102+O104</f>
        <v>0</v>
      </c>
      <c r="P99" s="233">
        <f t="shared" si="123"/>
        <v>0</v>
      </c>
      <c r="Q99" s="169">
        <f t="shared" si="64"/>
        <v>0</v>
      </c>
      <c r="R99" s="170">
        <f t="shared" si="65"/>
        <v>0</v>
      </c>
    </row>
    <row r="100" spans="1:18" x14ac:dyDescent="0.25">
      <c r="A100" s="42" t="s">
        <v>128</v>
      </c>
      <c r="B100" s="56" t="s">
        <v>129</v>
      </c>
      <c r="C100" s="44" t="s">
        <v>11</v>
      </c>
      <c r="D100" s="232">
        <v>0</v>
      </c>
      <c r="E100" s="232">
        <v>0</v>
      </c>
      <c r="F100" s="233">
        <v>0</v>
      </c>
      <c r="G100" s="232">
        <v>0</v>
      </c>
      <c r="H100" s="232">
        <v>0</v>
      </c>
      <c r="I100" s="232">
        <v>0</v>
      </c>
      <c r="J100" s="232">
        <v>0</v>
      </c>
      <c r="K100" s="232">
        <v>0</v>
      </c>
      <c r="L100" s="232">
        <v>0</v>
      </c>
      <c r="M100" s="232">
        <v>0</v>
      </c>
      <c r="N100" s="232">
        <v>0</v>
      </c>
      <c r="O100" s="232">
        <v>0</v>
      </c>
      <c r="P100" s="233">
        <v>0</v>
      </c>
      <c r="Q100" s="169">
        <f t="shared" si="64"/>
        <v>0</v>
      </c>
      <c r="R100" s="170">
        <f t="shared" si="65"/>
        <v>0</v>
      </c>
    </row>
    <row r="101" spans="1:18" x14ac:dyDescent="0.25">
      <c r="A101" s="42" t="s">
        <v>130</v>
      </c>
      <c r="B101" s="56" t="s">
        <v>131</v>
      </c>
      <c r="C101" s="44" t="s">
        <v>11</v>
      </c>
      <c r="D101" s="232">
        <v>0</v>
      </c>
      <c r="E101" s="232">
        <v>0.08</v>
      </c>
      <c r="F101" s="233">
        <v>0</v>
      </c>
      <c r="G101" s="232">
        <v>0</v>
      </c>
      <c r="H101" s="232">
        <v>0</v>
      </c>
      <c r="I101" s="232">
        <v>0</v>
      </c>
      <c r="J101" s="232">
        <v>0</v>
      </c>
      <c r="K101" s="232">
        <v>0</v>
      </c>
      <c r="L101" s="232">
        <v>0</v>
      </c>
      <c r="M101" s="232">
        <v>0</v>
      </c>
      <c r="N101" s="232">
        <v>0</v>
      </c>
      <c r="O101" s="232">
        <v>0</v>
      </c>
      <c r="P101" s="233">
        <v>0</v>
      </c>
      <c r="Q101" s="169">
        <f t="shared" si="64"/>
        <v>0</v>
      </c>
      <c r="R101" s="170">
        <f t="shared" si="65"/>
        <v>0</v>
      </c>
    </row>
    <row r="102" spans="1:18" x14ac:dyDescent="0.25">
      <c r="A102" s="42" t="s">
        <v>132</v>
      </c>
      <c r="B102" s="56" t="s">
        <v>133</v>
      </c>
      <c r="C102" s="44" t="s">
        <v>11</v>
      </c>
      <c r="D102" s="232">
        <v>0</v>
      </c>
      <c r="E102" s="232">
        <v>0</v>
      </c>
      <c r="F102" s="233">
        <v>0</v>
      </c>
      <c r="G102" s="232">
        <v>0</v>
      </c>
      <c r="H102" s="232">
        <v>0</v>
      </c>
      <c r="I102" s="232">
        <v>0</v>
      </c>
      <c r="J102" s="232">
        <v>0</v>
      </c>
      <c r="K102" s="232">
        <v>0</v>
      </c>
      <c r="L102" s="232">
        <v>0</v>
      </c>
      <c r="M102" s="232">
        <v>0</v>
      </c>
      <c r="N102" s="232">
        <v>0</v>
      </c>
      <c r="O102" s="232">
        <v>0</v>
      </c>
      <c r="P102" s="233">
        <v>0</v>
      </c>
      <c r="Q102" s="169">
        <f t="shared" si="64"/>
        <v>0</v>
      </c>
      <c r="R102" s="170">
        <f t="shared" si="65"/>
        <v>0</v>
      </c>
    </row>
    <row r="103" spans="1:18" x14ac:dyDescent="0.25">
      <c r="A103" s="42" t="s">
        <v>134</v>
      </c>
      <c r="B103" s="60" t="s">
        <v>135</v>
      </c>
      <c r="C103" s="44" t="s">
        <v>11</v>
      </c>
      <c r="D103" s="232">
        <v>0</v>
      </c>
      <c r="E103" s="232">
        <v>0</v>
      </c>
      <c r="F103" s="233">
        <v>0</v>
      </c>
      <c r="G103" s="232">
        <v>0</v>
      </c>
      <c r="H103" s="232">
        <v>0</v>
      </c>
      <c r="I103" s="232">
        <v>0</v>
      </c>
      <c r="J103" s="232">
        <v>0</v>
      </c>
      <c r="K103" s="232">
        <v>0</v>
      </c>
      <c r="L103" s="232">
        <v>0</v>
      </c>
      <c r="M103" s="232">
        <v>0</v>
      </c>
      <c r="N103" s="232">
        <v>0</v>
      </c>
      <c r="O103" s="232">
        <v>0</v>
      </c>
      <c r="P103" s="233">
        <v>0</v>
      </c>
      <c r="Q103" s="169">
        <f t="shared" si="64"/>
        <v>0</v>
      </c>
      <c r="R103" s="170">
        <f t="shared" si="65"/>
        <v>0</v>
      </c>
    </row>
    <row r="104" spans="1:18" x14ac:dyDescent="0.25">
      <c r="A104" s="42" t="s">
        <v>136</v>
      </c>
      <c r="B104" s="48" t="s">
        <v>137</v>
      </c>
      <c r="C104" s="44" t="s">
        <v>11</v>
      </c>
      <c r="D104" s="232">
        <v>5.968</v>
      </c>
      <c r="E104" s="232">
        <v>6.08</v>
      </c>
      <c r="F104" s="233">
        <v>0</v>
      </c>
      <c r="G104" s="232">
        <v>0</v>
      </c>
      <c r="H104" s="232">
        <v>0</v>
      </c>
      <c r="I104" s="232">
        <v>0</v>
      </c>
      <c r="J104" s="232">
        <v>0</v>
      </c>
      <c r="K104" s="232">
        <v>0</v>
      </c>
      <c r="L104" s="232">
        <v>0</v>
      </c>
      <c r="M104" s="232">
        <v>0</v>
      </c>
      <c r="N104" s="232">
        <v>0</v>
      </c>
      <c r="O104" s="232">
        <v>0</v>
      </c>
      <c r="P104" s="233">
        <v>0</v>
      </c>
      <c r="Q104" s="169">
        <f t="shared" si="64"/>
        <v>0</v>
      </c>
      <c r="R104" s="170">
        <f t="shared" si="65"/>
        <v>0</v>
      </c>
    </row>
    <row r="105" spans="1:18" x14ac:dyDescent="0.25">
      <c r="A105" s="42" t="s">
        <v>138</v>
      </c>
      <c r="B105" s="71" t="s">
        <v>94</v>
      </c>
      <c r="C105" s="44" t="s">
        <v>11</v>
      </c>
      <c r="D105" s="232">
        <v>0</v>
      </c>
      <c r="E105" s="232">
        <f>E107+E110</f>
        <v>-7.7619999999999996</v>
      </c>
      <c r="F105" s="233">
        <v>0</v>
      </c>
      <c r="G105" s="232">
        <v>0</v>
      </c>
      <c r="H105" s="232">
        <v>0</v>
      </c>
      <c r="I105" s="232">
        <v>0</v>
      </c>
      <c r="J105" s="232">
        <v>0</v>
      </c>
      <c r="K105" s="232">
        <v>0</v>
      </c>
      <c r="L105" s="232">
        <v>0</v>
      </c>
      <c r="M105" s="232">
        <v>0</v>
      </c>
      <c r="N105" s="232">
        <v>0</v>
      </c>
      <c r="O105" s="232">
        <v>0</v>
      </c>
      <c r="P105" s="233">
        <v>0</v>
      </c>
      <c r="Q105" s="169">
        <f t="shared" si="64"/>
        <v>0</v>
      </c>
      <c r="R105" s="170">
        <f t="shared" si="65"/>
        <v>0</v>
      </c>
    </row>
    <row r="106" spans="1:18" x14ac:dyDescent="0.25">
      <c r="A106" s="42" t="s">
        <v>139</v>
      </c>
      <c r="B106" s="48" t="s">
        <v>140</v>
      </c>
      <c r="C106" s="44" t="s">
        <v>11</v>
      </c>
      <c r="D106" s="232">
        <v>0</v>
      </c>
      <c r="E106" s="232">
        <v>0</v>
      </c>
      <c r="F106" s="233">
        <v>0</v>
      </c>
      <c r="G106" s="232">
        <v>0</v>
      </c>
      <c r="H106" s="232">
        <v>0</v>
      </c>
      <c r="I106" s="232">
        <v>0</v>
      </c>
      <c r="J106" s="232">
        <v>0</v>
      </c>
      <c r="K106" s="232">
        <v>0</v>
      </c>
      <c r="L106" s="232">
        <v>0</v>
      </c>
      <c r="M106" s="232">
        <v>0</v>
      </c>
      <c r="N106" s="232">
        <v>0</v>
      </c>
      <c r="O106" s="232">
        <v>0</v>
      </c>
      <c r="P106" s="233">
        <v>0</v>
      </c>
      <c r="Q106" s="169">
        <f t="shared" si="64"/>
        <v>0</v>
      </c>
      <c r="R106" s="170">
        <f t="shared" si="65"/>
        <v>0</v>
      </c>
    </row>
    <row r="107" spans="1:18" x14ac:dyDescent="0.25">
      <c r="A107" s="42" t="s">
        <v>141</v>
      </c>
      <c r="B107" s="48" t="s">
        <v>142</v>
      </c>
      <c r="C107" s="44" t="s">
        <v>11</v>
      </c>
      <c r="D107" s="232">
        <v>1.089</v>
      </c>
      <c r="E107" s="232">
        <v>-1.002</v>
      </c>
      <c r="F107" s="233">
        <v>0</v>
      </c>
      <c r="G107" s="232">
        <v>0</v>
      </c>
      <c r="H107" s="232">
        <v>0</v>
      </c>
      <c r="I107" s="232">
        <v>0</v>
      </c>
      <c r="J107" s="232">
        <v>0</v>
      </c>
      <c r="K107" s="232">
        <v>0</v>
      </c>
      <c r="L107" s="232">
        <v>0</v>
      </c>
      <c r="M107" s="232">
        <v>0</v>
      </c>
      <c r="N107" s="232">
        <v>0</v>
      </c>
      <c r="O107" s="232">
        <v>0</v>
      </c>
      <c r="P107" s="233">
        <v>0</v>
      </c>
      <c r="Q107" s="169">
        <f t="shared" si="64"/>
        <v>0</v>
      </c>
      <c r="R107" s="170">
        <f t="shared" si="65"/>
        <v>0</v>
      </c>
    </row>
    <row r="108" spans="1:18" x14ac:dyDescent="0.25">
      <c r="A108" s="42" t="s">
        <v>143</v>
      </c>
      <c r="B108" s="48" t="s">
        <v>144</v>
      </c>
      <c r="C108" s="44" t="s">
        <v>11</v>
      </c>
      <c r="D108" s="232">
        <v>0</v>
      </c>
      <c r="E108" s="232">
        <v>0</v>
      </c>
      <c r="F108" s="233">
        <v>0</v>
      </c>
      <c r="G108" s="232">
        <v>0</v>
      </c>
      <c r="H108" s="232">
        <v>0</v>
      </c>
      <c r="I108" s="232">
        <v>0</v>
      </c>
      <c r="J108" s="232">
        <v>0</v>
      </c>
      <c r="K108" s="232">
        <v>0</v>
      </c>
      <c r="L108" s="232">
        <v>0</v>
      </c>
      <c r="M108" s="232">
        <v>0</v>
      </c>
      <c r="N108" s="232">
        <v>0</v>
      </c>
      <c r="O108" s="232">
        <v>0</v>
      </c>
      <c r="P108" s="233">
        <v>0</v>
      </c>
      <c r="Q108" s="169">
        <f t="shared" si="64"/>
        <v>0</v>
      </c>
      <c r="R108" s="170">
        <f t="shared" si="65"/>
        <v>0</v>
      </c>
    </row>
    <row r="109" spans="1:18" x14ac:dyDescent="0.25">
      <c r="A109" s="42" t="s">
        <v>145</v>
      </c>
      <c r="B109" s="60" t="s">
        <v>146</v>
      </c>
      <c r="C109" s="44" t="s">
        <v>11</v>
      </c>
      <c r="D109" s="232">
        <v>0</v>
      </c>
      <c r="E109" s="232">
        <v>0</v>
      </c>
      <c r="F109" s="233">
        <v>0</v>
      </c>
      <c r="G109" s="232">
        <v>0</v>
      </c>
      <c r="H109" s="232">
        <v>0</v>
      </c>
      <c r="I109" s="232">
        <v>0</v>
      </c>
      <c r="J109" s="232">
        <v>0</v>
      </c>
      <c r="K109" s="232">
        <v>0</v>
      </c>
      <c r="L109" s="232">
        <v>0</v>
      </c>
      <c r="M109" s="232">
        <v>0</v>
      </c>
      <c r="N109" s="232">
        <v>0</v>
      </c>
      <c r="O109" s="232">
        <v>0</v>
      </c>
      <c r="P109" s="233">
        <v>0</v>
      </c>
      <c r="Q109" s="169">
        <f t="shared" si="64"/>
        <v>0</v>
      </c>
      <c r="R109" s="170">
        <f t="shared" si="65"/>
        <v>0</v>
      </c>
    </row>
    <row r="110" spans="1:18" x14ac:dyDescent="0.25">
      <c r="A110" s="42" t="s">
        <v>147</v>
      </c>
      <c r="B110" s="48" t="s">
        <v>148</v>
      </c>
      <c r="C110" s="44" t="s">
        <v>11</v>
      </c>
      <c r="D110" s="232">
        <v>4.5090000000000003</v>
      </c>
      <c r="E110" s="232">
        <v>-6.76</v>
      </c>
      <c r="F110" s="233">
        <v>0</v>
      </c>
      <c r="G110" s="232">
        <v>0</v>
      </c>
      <c r="H110" s="232">
        <v>0</v>
      </c>
      <c r="I110" s="232">
        <v>0</v>
      </c>
      <c r="J110" s="232">
        <v>0</v>
      </c>
      <c r="K110" s="232">
        <v>0</v>
      </c>
      <c r="L110" s="232">
        <v>0</v>
      </c>
      <c r="M110" s="232">
        <v>0</v>
      </c>
      <c r="N110" s="232">
        <v>0</v>
      </c>
      <c r="O110" s="232">
        <v>0</v>
      </c>
      <c r="P110" s="233">
        <v>0</v>
      </c>
      <c r="Q110" s="169">
        <f t="shared" si="64"/>
        <v>0</v>
      </c>
      <c r="R110" s="170">
        <f t="shared" si="65"/>
        <v>0</v>
      </c>
    </row>
    <row r="111" spans="1:18" ht="31.5" x14ac:dyDescent="0.25">
      <c r="A111" s="57" t="s">
        <v>149</v>
      </c>
      <c r="B111" s="70" t="s">
        <v>150</v>
      </c>
      <c r="C111" s="59" t="s">
        <v>11</v>
      </c>
      <c r="D111" s="232">
        <f>D83+D98</f>
        <v>4.0111479039999942</v>
      </c>
      <c r="E111" s="232">
        <f>E83+E98</f>
        <v>30.538000000000014</v>
      </c>
      <c r="F111" s="232">
        <v>15.099999999999994</v>
      </c>
      <c r="G111" s="232">
        <f t="shared" ref="G111:P111" si="128">G83+G98</f>
        <v>5.7195517001790108</v>
      </c>
      <c r="H111" s="232">
        <f t="shared" si="128"/>
        <v>0</v>
      </c>
      <c r="I111" s="232">
        <f t="shared" si="128"/>
        <v>3.6700000000000159</v>
      </c>
      <c r="J111" s="232">
        <f t="shared" si="128"/>
        <v>0</v>
      </c>
      <c r="K111" s="232">
        <f t="shared" si="128"/>
        <v>3.6700000000000159</v>
      </c>
      <c r="L111" s="232">
        <f t="shared" si="128"/>
        <v>0</v>
      </c>
      <c r="M111" s="232">
        <f t="shared" si="128"/>
        <v>3.6700000000000159</v>
      </c>
      <c r="N111" s="232">
        <f t="shared" si="128"/>
        <v>0</v>
      </c>
      <c r="O111" s="232">
        <f t="shared" si="128"/>
        <v>7.3687600000000089</v>
      </c>
      <c r="P111" s="233">
        <f t="shared" si="128"/>
        <v>0</v>
      </c>
      <c r="Q111" s="169">
        <f t="shared" si="64"/>
        <v>24.098311700179067</v>
      </c>
      <c r="R111" s="170">
        <f t="shared" si="65"/>
        <v>0</v>
      </c>
    </row>
    <row r="112" spans="1:18" ht="31.5" x14ac:dyDescent="0.25">
      <c r="A112" s="42" t="s">
        <v>151</v>
      </c>
      <c r="B112" s="45" t="s">
        <v>152</v>
      </c>
      <c r="C112" s="44" t="s">
        <v>11</v>
      </c>
      <c r="D112" s="241"/>
      <c r="E112" s="241"/>
      <c r="F112" s="242"/>
      <c r="G112" s="241"/>
      <c r="H112" s="241"/>
      <c r="I112" s="241"/>
      <c r="J112" s="241"/>
      <c r="K112" s="241"/>
      <c r="L112" s="241"/>
      <c r="M112" s="241"/>
      <c r="N112" s="241"/>
      <c r="O112" s="241"/>
      <c r="P112" s="242"/>
      <c r="Q112" s="198"/>
      <c r="R112" s="199"/>
    </row>
    <row r="113" spans="1:18" ht="31.5" x14ac:dyDescent="0.25">
      <c r="A113" s="42" t="s">
        <v>153</v>
      </c>
      <c r="B113" s="56" t="s">
        <v>15</v>
      </c>
      <c r="C113" s="44" t="s">
        <v>11</v>
      </c>
      <c r="D113" s="241"/>
      <c r="E113" s="241"/>
      <c r="F113" s="242"/>
      <c r="G113" s="241"/>
      <c r="H113" s="241"/>
      <c r="I113" s="241"/>
      <c r="J113" s="241"/>
      <c r="K113" s="241"/>
      <c r="L113" s="241"/>
      <c r="M113" s="241"/>
      <c r="N113" s="241"/>
      <c r="O113" s="241"/>
      <c r="P113" s="242"/>
      <c r="Q113" s="198"/>
      <c r="R113" s="199"/>
    </row>
    <row r="114" spans="1:18" ht="31.5" x14ac:dyDescent="0.25">
      <c r="A114" s="42" t="s">
        <v>154</v>
      </c>
      <c r="B114" s="56" t="s">
        <v>17</v>
      </c>
      <c r="C114" s="44" t="s">
        <v>11</v>
      </c>
      <c r="D114" s="241"/>
      <c r="E114" s="241"/>
      <c r="F114" s="242"/>
      <c r="G114" s="241"/>
      <c r="H114" s="241"/>
      <c r="I114" s="241"/>
      <c r="J114" s="241"/>
      <c r="K114" s="241"/>
      <c r="L114" s="241"/>
      <c r="M114" s="241"/>
      <c r="N114" s="241"/>
      <c r="O114" s="241"/>
      <c r="P114" s="242"/>
      <c r="Q114" s="198"/>
      <c r="R114" s="199"/>
    </row>
    <row r="115" spans="1:18" ht="31.5" x14ac:dyDescent="0.25">
      <c r="A115" s="42" t="s">
        <v>155</v>
      </c>
      <c r="B115" s="56" t="s">
        <v>19</v>
      </c>
      <c r="C115" s="44" t="s">
        <v>11</v>
      </c>
      <c r="D115" s="241"/>
      <c r="E115" s="241"/>
      <c r="F115" s="242"/>
      <c r="G115" s="241"/>
      <c r="H115" s="241"/>
      <c r="I115" s="241"/>
      <c r="J115" s="241"/>
      <c r="K115" s="241"/>
      <c r="L115" s="241"/>
      <c r="M115" s="241"/>
      <c r="N115" s="241"/>
      <c r="O115" s="241"/>
      <c r="P115" s="242"/>
      <c r="Q115" s="198"/>
      <c r="R115" s="199"/>
    </row>
    <row r="116" spans="1:18" x14ac:dyDescent="0.25">
      <c r="A116" s="42" t="s">
        <v>156</v>
      </c>
      <c r="B116" s="43" t="s">
        <v>21</v>
      </c>
      <c r="C116" s="44" t="s">
        <v>11</v>
      </c>
      <c r="D116" s="232">
        <v>0</v>
      </c>
      <c r="E116" s="232">
        <v>0</v>
      </c>
      <c r="F116" s="233">
        <v>0</v>
      </c>
      <c r="G116" s="241"/>
      <c r="H116" s="241"/>
      <c r="I116" s="241"/>
      <c r="J116" s="241"/>
      <c r="K116" s="241"/>
      <c r="L116" s="241"/>
      <c r="M116" s="241"/>
      <c r="N116" s="241"/>
      <c r="O116" s="241"/>
      <c r="P116" s="242"/>
      <c r="Q116" s="198"/>
      <c r="R116" s="199"/>
    </row>
    <row r="117" spans="1:18" x14ac:dyDescent="0.25">
      <c r="A117" s="42" t="s">
        <v>157</v>
      </c>
      <c r="B117" s="43" t="s">
        <v>23</v>
      </c>
      <c r="C117" s="44" t="s">
        <v>11</v>
      </c>
      <c r="D117" s="232">
        <f t="shared" ref="D117" si="129">D111-D119-D120-D125</f>
        <v>4.0111479039999942</v>
      </c>
      <c r="E117" s="232">
        <f>E89+E98</f>
        <v>-25.492000000000015</v>
      </c>
      <c r="F117" s="232">
        <v>15.099999999999994</v>
      </c>
      <c r="G117" s="232">
        <f t="shared" ref="G117:P117" si="130">G111-G119-G120-G125</f>
        <v>5.7195517001790108</v>
      </c>
      <c r="H117" s="232">
        <f t="shared" ref="H117:I117" si="131">H111-H119-H120-H125</f>
        <v>0</v>
      </c>
      <c r="I117" s="232">
        <f t="shared" si="131"/>
        <v>3.6700000000000159</v>
      </c>
      <c r="J117" s="232">
        <f t="shared" si="130"/>
        <v>0</v>
      </c>
      <c r="K117" s="232">
        <f t="shared" ref="K117" si="132">K111-K119-K120-K125</f>
        <v>3.6700000000000159</v>
      </c>
      <c r="L117" s="232">
        <f t="shared" si="130"/>
        <v>0</v>
      </c>
      <c r="M117" s="232">
        <f t="shared" ref="M117" si="133">M111-M119-M120-M125</f>
        <v>3.6700000000000159</v>
      </c>
      <c r="N117" s="232">
        <f t="shared" si="130"/>
        <v>0</v>
      </c>
      <c r="O117" s="232">
        <f t="shared" ref="O117" si="134">O111-O119-O120-O125</f>
        <v>7.3687600000000089</v>
      </c>
      <c r="P117" s="233">
        <f t="shared" si="130"/>
        <v>0</v>
      </c>
      <c r="Q117" s="169">
        <f>G117+I117+K117+M117+O117</f>
        <v>24.098311700179067</v>
      </c>
      <c r="R117" s="170">
        <f>H117+J117+L117+N117+P117</f>
        <v>0</v>
      </c>
    </row>
    <row r="118" spans="1:18" x14ac:dyDescent="0.25">
      <c r="A118" s="42" t="s">
        <v>158</v>
      </c>
      <c r="B118" s="43" t="s">
        <v>25</v>
      </c>
      <c r="C118" s="44" t="s">
        <v>11</v>
      </c>
      <c r="D118" s="241"/>
      <c r="E118" s="241"/>
      <c r="F118" s="242"/>
      <c r="G118" s="241"/>
      <c r="H118" s="241"/>
      <c r="I118" s="241"/>
      <c r="J118" s="241"/>
      <c r="K118" s="241"/>
      <c r="L118" s="241"/>
      <c r="M118" s="241"/>
      <c r="N118" s="241"/>
      <c r="O118" s="241"/>
      <c r="P118" s="242"/>
      <c r="Q118" s="198"/>
      <c r="R118" s="199"/>
    </row>
    <row r="119" spans="1:18" x14ac:dyDescent="0.25">
      <c r="A119" s="42" t="s">
        <v>159</v>
      </c>
      <c r="B119" s="43" t="s">
        <v>27</v>
      </c>
      <c r="C119" s="44" t="s">
        <v>11</v>
      </c>
      <c r="D119" s="241"/>
      <c r="E119" s="232">
        <f>E91</f>
        <v>51.24</v>
      </c>
      <c r="F119" s="242"/>
      <c r="G119" s="241"/>
      <c r="H119" s="241"/>
      <c r="I119" s="241"/>
      <c r="J119" s="241"/>
      <c r="K119" s="241"/>
      <c r="L119" s="241"/>
      <c r="M119" s="241"/>
      <c r="N119" s="241"/>
      <c r="O119" s="241"/>
      <c r="P119" s="242"/>
      <c r="Q119" s="198"/>
      <c r="R119" s="199"/>
    </row>
    <row r="120" spans="1:18" x14ac:dyDescent="0.25">
      <c r="A120" s="42" t="s">
        <v>160</v>
      </c>
      <c r="B120" s="43" t="s">
        <v>29</v>
      </c>
      <c r="C120" s="44" t="s">
        <v>11</v>
      </c>
      <c r="D120" s="241"/>
      <c r="E120" s="241"/>
      <c r="F120" s="242"/>
      <c r="G120" s="241"/>
      <c r="H120" s="241"/>
      <c r="I120" s="241"/>
      <c r="J120" s="241"/>
      <c r="K120" s="241"/>
      <c r="L120" s="241"/>
      <c r="M120" s="241"/>
      <c r="N120" s="241"/>
      <c r="O120" s="241"/>
      <c r="P120" s="242"/>
      <c r="Q120" s="198"/>
      <c r="R120" s="199"/>
    </row>
    <row r="121" spans="1:18" x14ac:dyDescent="0.25">
      <c r="A121" s="42" t="s">
        <v>161</v>
      </c>
      <c r="B121" s="43" t="s">
        <v>31</v>
      </c>
      <c r="C121" s="44" t="s">
        <v>11</v>
      </c>
      <c r="D121" s="241"/>
      <c r="E121" s="241"/>
      <c r="F121" s="242"/>
      <c r="G121" s="241"/>
      <c r="H121" s="241"/>
      <c r="I121" s="241"/>
      <c r="J121" s="241"/>
      <c r="K121" s="241"/>
      <c r="L121" s="241"/>
      <c r="M121" s="241"/>
      <c r="N121" s="241"/>
      <c r="O121" s="241"/>
      <c r="P121" s="242"/>
      <c r="Q121" s="198"/>
      <c r="R121" s="199"/>
    </row>
    <row r="122" spans="1:18" ht="31.5" x14ac:dyDescent="0.25">
      <c r="A122" s="42" t="s">
        <v>162</v>
      </c>
      <c r="B122" s="45" t="s">
        <v>33</v>
      </c>
      <c r="C122" s="44" t="s">
        <v>11</v>
      </c>
      <c r="D122" s="241"/>
      <c r="E122" s="241"/>
      <c r="F122" s="242"/>
      <c r="G122" s="241"/>
      <c r="H122" s="241"/>
      <c r="I122" s="241"/>
      <c r="J122" s="241"/>
      <c r="K122" s="241"/>
      <c r="L122" s="241"/>
      <c r="M122" s="241"/>
      <c r="N122" s="241"/>
      <c r="O122" s="241"/>
      <c r="P122" s="242"/>
      <c r="Q122" s="198"/>
      <c r="R122" s="199"/>
    </row>
    <row r="123" spans="1:18" x14ac:dyDescent="0.25">
      <c r="A123" s="42" t="s">
        <v>163</v>
      </c>
      <c r="B123" s="48" t="s">
        <v>35</v>
      </c>
      <c r="C123" s="44" t="s">
        <v>11</v>
      </c>
      <c r="D123" s="241"/>
      <c r="E123" s="241"/>
      <c r="F123" s="242"/>
      <c r="G123" s="241"/>
      <c r="H123" s="241"/>
      <c r="I123" s="241"/>
      <c r="J123" s="241"/>
      <c r="K123" s="241"/>
      <c r="L123" s="241"/>
      <c r="M123" s="241"/>
      <c r="N123" s="241"/>
      <c r="O123" s="241"/>
      <c r="P123" s="242"/>
      <c r="Q123" s="198"/>
      <c r="R123" s="199"/>
    </row>
    <row r="124" spans="1:18" x14ac:dyDescent="0.25">
      <c r="A124" s="42" t="s">
        <v>164</v>
      </c>
      <c r="B124" s="48" t="s">
        <v>37</v>
      </c>
      <c r="C124" s="44" t="s">
        <v>11</v>
      </c>
      <c r="D124" s="241"/>
      <c r="E124" s="241"/>
      <c r="F124" s="242"/>
      <c r="G124" s="241"/>
      <c r="H124" s="241"/>
      <c r="I124" s="241"/>
      <c r="J124" s="241"/>
      <c r="K124" s="241"/>
      <c r="L124" s="241"/>
      <c r="M124" s="241"/>
      <c r="N124" s="241"/>
      <c r="O124" s="241"/>
      <c r="P124" s="242"/>
      <c r="Q124" s="198"/>
      <c r="R124" s="199"/>
    </row>
    <row r="125" spans="1:18" x14ac:dyDescent="0.25">
      <c r="A125" s="42" t="s">
        <v>165</v>
      </c>
      <c r="B125" s="43" t="s">
        <v>39</v>
      </c>
      <c r="C125" s="44" t="s">
        <v>11</v>
      </c>
      <c r="D125" s="241"/>
      <c r="E125" s="232">
        <f>E97</f>
        <v>4.7899999999999991</v>
      </c>
      <c r="F125" s="242"/>
      <c r="G125" s="241"/>
      <c r="H125" s="241"/>
      <c r="I125" s="241"/>
      <c r="J125" s="241"/>
      <c r="K125" s="241"/>
      <c r="L125" s="241"/>
      <c r="M125" s="241"/>
      <c r="N125" s="241"/>
      <c r="O125" s="241"/>
      <c r="P125" s="242"/>
      <c r="Q125" s="198"/>
      <c r="R125" s="199"/>
    </row>
    <row r="126" spans="1:18" x14ac:dyDescent="0.25">
      <c r="A126" s="57" t="s">
        <v>166</v>
      </c>
      <c r="B126" s="70" t="s">
        <v>167</v>
      </c>
      <c r="C126" s="59" t="s">
        <v>11</v>
      </c>
      <c r="D126" s="232">
        <f t="shared" ref="D126:E126" si="135">D127+D131+D132+D133+D134+D135+D136+D137+D140</f>
        <v>0</v>
      </c>
      <c r="E126" s="232">
        <f t="shared" si="135"/>
        <v>6.72</v>
      </c>
      <c r="F126" s="233">
        <v>0</v>
      </c>
      <c r="G126" s="232">
        <f t="shared" ref="G126:P126" si="136">G127+G131+G132+G133+G134+G135+G136+G137+G140</f>
        <v>1.1439103400358022</v>
      </c>
      <c r="H126" s="232">
        <f t="shared" ref="H126:I126" si="137">H127+H131+H132+H133+H134+H135+H136+H137+H140</f>
        <v>0</v>
      </c>
      <c r="I126" s="232">
        <f t="shared" si="137"/>
        <v>0.73400000000000321</v>
      </c>
      <c r="J126" s="232">
        <f t="shared" si="136"/>
        <v>0</v>
      </c>
      <c r="K126" s="232">
        <f t="shared" ref="K126" si="138">K127+K131+K132+K133+K134+K135+K136+K137+K140</f>
        <v>0.73400000000000321</v>
      </c>
      <c r="L126" s="232">
        <f t="shared" si="136"/>
        <v>0</v>
      </c>
      <c r="M126" s="232">
        <f t="shared" ref="M126" si="139">M127+M131+M132+M133+M134+M135+M136+M137+M140</f>
        <v>0.73400000000000321</v>
      </c>
      <c r="N126" s="232">
        <f t="shared" si="136"/>
        <v>0</v>
      </c>
      <c r="O126" s="232">
        <f t="shared" ref="O126" si="140">O127+O131+O132+O133+O134+O135+O136+O137+O140</f>
        <v>1.4737520000000019</v>
      </c>
      <c r="P126" s="233">
        <f t="shared" si="136"/>
        <v>0</v>
      </c>
      <c r="Q126" s="169">
        <f>G126+I126+K126+M126+O126</f>
        <v>4.8196623400358138</v>
      </c>
      <c r="R126" s="170">
        <f>H126+J126+L126+N126+P126</f>
        <v>0</v>
      </c>
    </row>
    <row r="127" spans="1:18" x14ac:dyDescent="0.25">
      <c r="A127" s="42" t="s">
        <v>168</v>
      </c>
      <c r="B127" s="43" t="s">
        <v>13</v>
      </c>
      <c r="C127" s="44" t="s">
        <v>11</v>
      </c>
      <c r="D127" s="232">
        <f t="shared" ref="D127:E127" si="141">D128+D129+D130</f>
        <v>0</v>
      </c>
      <c r="E127" s="232">
        <f t="shared" si="141"/>
        <v>0</v>
      </c>
      <c r="F127" s="233">
        <v>0</v>
      </c>
      <c r="G127" s="232">
        <f t="shared" ref="G127:P127" si="142">G128+G129+G130</f>
        <v>0</v>
      </c>
      <c r="H127" s="232">
        <f t="shared" ref="H127:I127" si="143">H128+H129+H130</f>
        <v>0</v>
      </c>
      <c r="I127" s="232">
        <f t="shared" si="143"/>
        <v>0</v>
      </c>
      <c r="J127" s="232">
        <f t="shared" si="142"/>
        <v>0</v>
      </c>
      <c r="K127" s="232">
        <f t="shared" ref="K127" si="144">K128+K129+K130</f>
        <v>0</v>
      </c>
      <c r="L127" s="232">
        <f t="shared" si="142"/>
        <v>0</v>
      </c>
      <c r="M127" s="232">
        <f t="shared" ref="M127" si="145">M128+M129+M130</f>
        <v>0</v>
      </c>
      <c r="N127" s="232">
        <f t="shared" si="142"/>
        <v>0</v>
      </c>
      <c r="O127" s="232">
        <f t="shared" ref="O127" si="146">O128+O129+O130</f>
        <v>0</v>
      </c>
      <c r="P127" s="233">
        <f t="shared" si="142"/>
        <v>0</v>
      </c>
      <c r="Q127" s="169">
        <f>G127+I127+K127+M127+O127</f>
        <v>0</v>
      </c>
      <c r="R127" s="170">
        <f>H127+J127+L127+N127+P127</f>
        <v>0</v>
      </c>
    </row>
    <row r="128" spans="1:18" ht="31.5" x14ac:dyDescent="0.25">
      <c r="A128" s="42" t="s">
        <v>169</v>
      </c>
      <c r="B128" s="56" t="s">
        <v>15</v>
      </c>
      <c r="C128" s="44" t="s">
        <v>11</v>
      </c>
      <c r="D128" s="241"/>
      <c r="E128" s="241"/>
      <c r="F128" s="242"/>
      <c r="G128" s="241"/>
      <c r="H128" s="241"/>
      <c r="I128" s="241"/>
      <c r="J128" s="241"/>
      <c r="K128" s="241"/>
      <c r="L128" s="241"/>
      <c r="M128" s="241"/>
      <c r="N128" s="241"/>
      <c r="O128" s="241"/>
      <c r="P128" s="242"/>
      <c r="Q128" s="198"/>
      <c r="R128" s="199"/>
    </row>
    <row r="129" spans="1:25" ht="31.5" x14ac:dyDescent="0.25">
      <c r="A129" s="42" t="s">
        <v>170</v>
      </c>
      <c r="B129" s="56" t="s">
        <v>17</v>
      </c>
      <c r="C129" s="44" t="s">
        <v>11</v>
      </c>
      <c r="D129" s="241"/>
      <c r="E129" s="241"/>
      <c r="F129" s="242"/>
      <c r="G129" s="241"/>
      <c r="H129" s="241"/>
      <c r="I129" s="241"/>
      <c r="J129" s="241"/>
      <c r="K129" s="241"/>
      <c r="L129" s="241"/>
      <c r="M129" s="241"/>
      <c r="N129" s="241"/>
      <c r="O129" s="241"/>
      <c r="P129" s="242"/>
      <c r="Q129" s="198"/>
      <c r="R129" s="199"/>
    </row>
    <row r="130" spans="1:25" ht="31.5" x14ac:dyDescent="0.25">
      <c r="A130" s="42" t="s">
        <v>171</v>
      </c>
      <c r="B130" s="56" t="s">
        <v>19</v>
      </c>
      <c r="C130" s="44" t="s">
        <v>11</v>
      </c>
      <c r="D130" s="241"/>
      <c r="E130" s="241"/>
      <c r="F130" s="242"/>
      <c r="G130" s="241"/>
      <c r="H130" s="241"/>
      <c r="I130" s="241"/>
      <c r="J130" s="241"/>
      <c r="K130" s="241"/>
      <c r="L130" s="241"/>
      <c r="M130" s="241"/>
      <c r="N130" s="241"/>
      <c r="O130" s="241"/>
      <c r="P130" s="242"/>
      <c r="Q130" s="198"/>
      <c r="R130" s="199"/>
    </row>
    <row r="131" spans="1:25" x14ac:dyDescent="0.25">
      <c r="A131" s="42" t="s">
        <v>172</v>
      </c>
      <c r="B131" s="71" t="s">
        <v>173</v>
      </c>
      <c r="C131" s="44" t="s">
        <v>11</v>
      </c>
      <c r="D131" s="241"/>
      <c r="E131" s="241"/>
      <c r="F131" s="242"/>
      <c r="G131" s="241"/>
      <c r="H131" s="241"/>
      <c r="I131" s="241"/>
      <c r="J131" s="241"/>
      <c r="K131" s="241"/>
      <c r="L131" s="241"/>
      <c r="M131" s="241"/>
      <c r="N131" s="241"/>
      <c r="O131" s="241"/>
      <c r="P131" s="242"/>
      <c r="Q131" s="198"/>
      <c r="R131" s="199"/>
    </row>
    <row r="132" spans="1:25" x14ac:dyDescent="0.25">
      <c r="A132" s="42" t="s">
        <v>174</v>
      </c>
      <c r="B132" s="71" t="s">
        <v>175</v>
      </c>
      <c r="C132" s="44" t="s">
        <v>11</v>
      </c>
      <c r="D132" s="232">
        <v>0</v>
      </c>
      <c r="E132" s="232">
        <v>0</v>
      </c>
      <c r="F132" s="232">
        <v>0</v>
      </c>
      <c r="G132" s="232">
        <f t="shared" ref="G132:P132" si="147">G117*20%</f>
        <v>1.1439103400358022</v>
      </c>
      <c r="H132" s="232">
        <f t="shared" si="147"/>
        <v>0</v>
      </c>
      <c r="I132" s="232">
        <f t="shared" ref="I132" si="148">I117*20%</f>
        <v>0.73400000000000321</v>
      </c>
      <c r="J132" s="232">
        <f t="shared" si="147"/>
        <v>0</v>
      </c>
      <c r="K132" s="232">
        <f t="shared" ref="K132" si="149">K117*20%</f>
        <v>0.73400000000000321</v>
      </c>
      <c r="L132" s="232">
        <f t="shared" si="147"/>
        <v>0</v>
      </c>
      <c r="M132" s="232">
        <f t="shared" ref="M132" si="150">M117*20%</f>
        <v>0.73400000000000321</v>
      </c>
      <c r="N132" s="232">
        <f t="shared" si="147"/>
        <v>0</v>
      </c>
      <c r="O132" s="232">
        <f t="shared" ref="O132" si="151">O117*20%</f>
        <v>1.4737520000000019</v>
      </c>
      <c r="P132" s="233">
        <f t="shared" si="147"/>
        <v>0</v>
      </c>
      <c r="Q132" s="169">
        <f>G132+I132+K132+M132+O132</f>
        <v>4.8196623400358138</v>
      </c>
      <c r="R132" s="170">
        <f>H132+J132+L132+N132+P132</f>
        <v>0</v>
      </c>
    </row>
    <row r="133" spans="1:25" x14ac:dyDescent="0.25">
      <c r="A133" s="42" t="s">
        <v>176</v>
      </c>
      <c r="B133" s="71" t="s">
        <v>177</v>
      </c>
      <c r="C133" s="44" t="s">
        <v>11</v>
      </c>
      <c r="D133" s="241"/>
      <c r="E133" s="241"/>
      <c r="F133" s="242"/>
      <c r="G133" s="241"/>
      <c r="H133" s="241"/>
      <c r="I133" s="241"/>
      <c r="J133" s="241"/>
      <c r="K133" s="241"/>
      <c r="L133" s="241"/>
      <c r="M133" s="241"/>
      <c r="N133" s="241"/>
      <c r="O133" s="241"/>
      <c r="P133" s="242"/>
      <c r="Q133" s="198"/>
      <c r="R133" s="199"/>
    </row>
    <row r="134" spans="1:25" x14ac:dyDescent="0.25">
      <c r="A134" s="42" t="s">
        <v>178</v>
      </c>
      <c r="B134" s="71" t="s">
        <v>179</v>
      </c>
      <c r="C134" s="44" t="s">
        <v>11</v>
      </c>
      <c r="D134" s="241"/>
      <c r="E134" s="232">
        <v>6.72</v>
      </c>
      <c r="F134" s="242"/>
      <c r="G134" s="241"/>
      <c r="H134" s="241"/>
      <c r="I134" s="241"/>
      <c r="J134" s="241"/>
      <c r="K134" s="241"/>
      <c r="L134" s="241"/>
      <c r="M134" s="241"/>
      <c r="N134" s="241"/>
      <c r="O134" s="241"/>
      <c r="P134" s="242"/>
      <c r="Q134" s="198"/>
      <c r="R134" s="199"/>
    </row>
    <row r="135" spans="1:25" x14ac:dyDescent="0.25">
      <c r="A135" s="42" t="s">
        <v>180</v>
      </c>
      <c r="B135" s="71" t="s">
        <v>181</v>
      </c>
      <c r="C135" s="44" t="s">
        <v>11</v>
      </c>
      <c r="D135" s="241"/>
      <c r="E135" s="241"/>
      <c r="F135" s="242"/>
      <c r="G135" s="241"/>
      <c r="H135" s="241"/>
      <c r="I135" s="241"/>
      <c r="J135" s="241"/>
      <c r="K135" s="241"/>
      <c r="L135" s="241"/>
      <c r="M135" s="241"/>
      <c r="N135" s="241"/>
      <c r="O135" s="241"/>
      <c r="P135" s="242"/>
      <c r="Q135" s="198"/>
      <c r="R135" s="199"/>
    </row>
    <row r="136" spans="1:25" x14ac:dyDescent="0.25">
      <c r="A136" s="42" t="s">
        <v>182</v>
      </c>
      <c r="B136" s="71" t="s">
        <v>183</v>
      </c>
      <c r="C136" s="44" t="s">
        <v>11</v>
      </c>
      <c r="D136" s="241"/>
      <c r="E136" s="241"/>
      <c r="F136" s="242"/>
      <c r="G136" s="241"/>
      <c r="H136" s="241"/>
      <c r="I136" s="241"/>
      <c r="J136" s="241"/>
      <c r="K136" s="241"/>
      <c r="L136" s="241"/>
      <c r="M136" s="241"/>
      <c r="N136" s="241"/>
      <c r="O136" s="241"/>
      <c r="P136" s="242"/>
      <c r="Q136" s="198"/>
      <c r="R136" s="199"/>
    </row>
    <row r="137" spans="1:25" ht="31.5" x14ac:dyDescent="0.25">
      <c r="A137" s="42" t="s">
        <v>184</v>
      </c>
      <c r="B137" s="71" t="s">
        <v>33</v>
      </c>
      <c r="C137" s="44" t="s">
        <v>11</v>
      </c>
      <c r="D137" s="241"/>
      <c r="E137" s="241"/>
      <c r="F137" s="242"/>
      <c r="G137" s="241"/>
      <c r="H137" s="241"/>
      <c r="I137" s="241"/>
      <c r="J137" s="241"/>
      <c r="K137" s="241"/>
      <c r="L137" s="241"/>
      <c r="M137" s="241"/>
      <c r="N137" s="241"/>
      <c r="O137" s="241"/>
      <c r="P137" s="242"/>
      <c r="Q137" s="198"/>
      <c r="R137" s="199"/>
    </row>
    <row r="138" spans="1:25" x14ac:dyDescent="0.25">
      <c r="A138" s="42" t="s">
        <v>185</v>
      </c>
      <c r="B138" s="48" t="s">
        <v>186</v>
      </c>
      <c r="C138" s="44" t="s">
        <v>11</v>
      </c>
      <c r="D138" s="241"/>
      <c r="E138" s="241"/>
      <c r="F138" s="242"/>
      <c r="G138" s="241"/>
      <c r="H138" s="241"/>
      <c r="I138" s="241"/>
      <c r="J138" s="241"/>
      <c r="K138" s="241"/>
      <c r="L138" s="241"/>
      <c r="M138" s="241"/>
      <c r="N138" s="241"/>
      <c r="O138" s="241"/>
      <c r="P138" s="242"/>
      <c r="Q138" s="198"/>
      <c r="R138" s="199"/>
    </row>
    <row r="139" spans="1:25" x14ac:dyDescent="0.25">
      <c r="A139" s="42" t="s">
        <v>187</v>
      </c>
      <c r="B139" s="48" t="s">
        <v>37</v>
      </c>
      <c r="C139" s="44" t="s">
        <v>11</v>
      </c>
      <c r="D139" s="241"/>
      <c r="E139" s="241"/>
      <c r="F139" s="242"/>
      <c r="G139" s="241"/>
      <c r="H139" s="241"/>
      <c r="I139" s="241"/>
      <c r="J139" s="241"/>
      <c r="K139" s="241"/>
      <c r="L139" s="241"/>
      <c r="M139" s="241"/>
      <c r="N139" s="241"/>
      <c r="O139" s="241"/>
      <c r="P139" s="242"/>
      <c r="Q139" s="198"/>
      <c r="R139" s="199"/>
    </row>
    <row r="140" spans="1:25" x14ac:dyDescent="0.25">
      <c r="A140" s="42" t="s">
        <v>188</v>
      </c>
      <c r="B140" s="71" t="s">
        <v>189</v>
      </c>
      <c r="C140" s="44" t="s">
        <v>11</v>
      </c>
      <c r="D140" s="241"/>
      <c r="E140" s="241"/>
      <c r="F140" s="242"/>
      <c r="G140" s="241"/>
      <c r="H140" s="241"/>
      <c r="I140" s="241"/>
      <c r="J140" s="241"/>
      <c r="K140" s="241"/>
      <c r="L140" s="241"/>
      <c r="M140" s="241"/>
      <c r="N140" s="241"/>
      <c r="O140" s="241"/>
      <c r="P140" s="242"/>
      <c r="Q140" s="198"/>
      <c r="R140" s="199"/>
    </row>
    <row r="141" spans="1:25" x14ac:dyDescent="0.25">
      <c r="A141" s="57" t="s">
        <v>190</v>
      </c>
      <c r="B141" s="70" t="s">
        <v>191</v>
      </c>
      <c r="C141" s="59" t="s">
        <v>11</v>
      </c>
      <c r="D141" s="232">
        <f>D111-D126</f>
        <v>4.0111479039999942</v>
      </c>
      <c r="E141" s="232">
        <f>E142+E146+E147+E148+E149+E150+E151+E152+E155+0.01</f>
        <v>32.14</v>
      </c>
      <c r="F141" s="233">
        <v>15.099999999999994</v>
      </c>
      <c r="G141" s="232">
        <v>24</v>
      </c>
      <c r="H141" s="232">
        <f>H111-H126</f>
        <v>0</v>
      </c>
      <c r="I141" s="232">
        <v>24</v>
      </c>
      <c r="J141" s="232">
        <f>J111-J126</f>
        <v>0</v>
      </c>
      <c r="K141" s="232">
        <v>24</v>
      </c>
      <c r="L141" s="232">
        <f>L111-L126</f>
        <v>0</v>
      </c>
      <c r="M141" s="232">
        <v>24</v>
      </c>
      <c r="N141" s="232">
        <f>N111-N126</f>
        <v>0</v>
      </c>
      <c r="O141" s="232">
        <v>24</v>
      </c>
      <c r="P141" s="233">
        <f>P111-P126</f>
        <v>0</v>
      </c>
      <c r="Q141" s="169">
        <f t="shared" ref="Q141:Q160" si="152">G141+I141+K141+M141+O141</f>
        <v>120</v>
      </c>
      <c r="R141" s="170">
        <f t="shared" ref="R141:R160" si="153">H141+J141+L141+N141+P141</f>
        <v>0</v>
      </c>
    </row>
    <row r="142" spans="1:25" x14ac:dyDescent="0.25">
      <c r="A142" s="42" t="s">
        <v>192</v>
      </c>
      <c r="B142" s="43" t="s">
        <v>13</v>
      </c>
      <c r="C142" s="44" t="s">
        <v>11</v>
      </c>
      <c r="D142" s="232">
        <f t="shared" ref="D142:E155" si="154">D112-D127</f>
        <v>0</v>
      </c>
      <c r="E142" s="232">
        <f t="shared" si="154"/>
        <v>0</v>
      </c>
      <c r="F142" s="233">
        <v>0</v>
      </c>
      <c r="G142" s="232">
        <f t="shared" ref="G142:P155" si="155">G112-G127</f>
        <v>0</v>
      </c>
      <c r="H142" s="232">
        <f t="shared" ref="H142:I142" si="156">H112-H127</f>
        <v>0</v>
      </c>
      <c r="I142" s="232">
        <f t="shared" si="156"/>
        <v>0</v>
      </c>
      <c r="J142" s="232">
        <f t="shared" si="155"/>
        <v>0</v>
      </c>
      <c r="K142" s="232">
        <f t="shared" ref="K142" si="157">K112-K127</f>
        <v>0</v>
      </c>
      <c r="L142" s="232">
        <f t="shared" si="155"/>
        <v>0</v>
      </c>
      <c r="M142" s="232">
        <f t="shared" ref="M142" si="158">M112-M127</f>
        <v>0</v>
      </c>
      <c r="N142" s="232">
        <f t="shared" si="155"/>
        <v>0</v>
      </c>
      <c r="O142" s="232">
        <f t="shared" ref="O142" si="159">O112-O127</f>
        <v>0</v>
      </c>
      <c r="P142" s="233">
        <f t="shared" si="155"/>
        <v>0</v>
      </c>
      <c r="Q142" s="169">
        <f t="shared" si="152"/>
        <v>0</v>
      </c>
      <c r="R142" s="170">
        <f t="shared" si="153"/>
        <v>0</v>
      </c>
    </row>
    <row r="143" spans="1:25" ht="31.5" x14ac:dyDescent="0.25">
      <c r="A143" s="42" t="s">
        <v>193</v>
      </c>
      <c r="B143" s="56" t="s">
        <v>15</v>
      </c>
      <c r="C143" s="44" t="s">
        <v>11</v>
      </c>
      <c r="D143" s="232">
        <f t="shared" si="154"/>
        <v>0</v>
      </c>
      <c r="E143" s="232">
        <f t="shared" si="154"/>
        <v>0</v>
      </c>
      <c r="F143" s="233">
        <v>0</v>
      </c>
      <c r="G143" s="232">
        <f t="shared" si="155"/>
        <v>0</v>
      </c>
      <c r="H143" s="232">
        <f t="shared" ref="H143:I143" si="160">H113-H128</f>
        <v>0</v>
      </c>
      <c r="I143" s="232">
        <f t="shared" si="160"/>
        <v>0</v>
      </c>
      <c r="J143" s="232">
        <f t="shared" si="155"/>
        <v>0</v>
      </c>
      <c r="K143" s="232">
        <f t="shared" ref="K143" si="161">K113-K128</f>
        <v>0</v>
      </c>
      <c r="L143" s="232">
        <f t="shared" si="155"/>
        <v>0</v>
      </c>
      <c r="M143" s="232">
        <f t="shared" ref="M143" si="162">M113-M128</f>
        <v>0</v>
      </c>
      <c r="N143" s="232">
        <f t="shared" si="155"/>
        <v>0</v>
      </c>
      <c r="O143" s="232">
        <f t="shared" ref="O143" si="163">O113-O128</f>
        <v>0</v>
      </c>
      <c r="P143" s="233">
        <f t="shared" si="155"/>
        <v>0</v>
      </c>
      <c r="Q143" s="169">
        <f t="shared" si="152"/>
        <v>0</v>
      </c>
      <c r="R143" s="170">
        <f t="shared" si="153"/>
        <v>0</v>
      </c>
    </row>
    <row r="144" spans="1:25" ht="31.5" x14ac:dyDescent="0.25">
      <c r="A144" s="42" t="s">
        <v>194</v>
      </c>
      <c r="B144" s="56" t="s">
        <v>17</v>
      </c>
      <c r="C144" s="44" t="s">
        <v>11</v>
      </c>
      <c r="D144" s="232">
        <f t="shared" si="154"/>
        <v>0</v>
      </c>
      <c r="E144" s="232">
        <f t="shared" si="154"/>
        <v>0</v>
      </c>
      <c r="F144" s="233">
        <v>0</v>
      </c>
      <c r="G144" s="232">
        <f t="shared" si="155"/>
        <v>0</v>
      </c>
      <c r="H144" s="232">
        <f t="shared" ref="H144:I144" si="164">H114-H129</f>
        <v>0</v>
      </c>
      <c r="I144" s="232">
        <f t="shared" si="164"/>
        <v>0</v>
      </c>
      <c r="J144" s="232">
        <f t="shared" si="155"/>
        <v>0</v>
      </c>
      <c r="K144" s="232">
        <f t="shared" ref="K144" si="165">K114-K129</f>
        <v>0</v>
      </c>
      <c r="L144" s="232">
        <f t="shared" si="155"/>
        <v>0</v>
      </c>
      <c r="M144" s="232">
        <f t="shared" ref="M144" si="166">M114-M129</f>
        <v>0</v>
      </c>
      <c r="N144" s="232">
        <f t="shared" si="155"/>
        <v>0</v>
      </c>
      <c r="O144" s="232">
        <f t="shared" ref="O144" si="167">O114-O129</f>
        <v>0</v>
      </c>
      <c r="P144" s="233">
        <f t="shared" si="155"/>
        <v>0</v>
      </c>
      <c r="Q144" s="169">
        <f t="shared" si="152"/>
        <v>0</v>
      </c>
      <c r="R144" s="170">
        <f t="shared" si="153"/>
        <v>0</v>
      </c>
      <c r="U144" s="47"/>
      <c r="V144" s="47"/>
      <c r="W144" s="47"/>
      <c r="X144" s="47"/>
      <c r="Y144" s="47"/>
    </row>
    <row r="145" spans="1:18" ht="31.5" x14ac:dyDescent="0.25">
      <c r="A145" s="42" t="s">
        <v>195</v>
      </c>
      <c r="B145" s="56" t="s">
        <v>19</v>
      </c>
      <c r="C145" s="44" t="s">
        <v>11</v>
      </c>
      <c r="D145" s="232">
        <f t="shared" si="154"/>
        <v>0</v>
      </c>
      <c r="E145" s="232">
        <f t="shared" si="154"/>
        <v>0</v>
      </c>
      <c r="F145" s="233">
        <v>0</v>
      </c>
      <c r="G145" s="232">
        <f t="shared" si="155"/>
        <v>0</v>
      </c>
      <c r="H145" s="232">
        <f t="shared" ref="H145:I145" si="168">H115-H130</f>
        <v>0</v>
      </c>
      <c r="I145" s="232">
        <f t="shared" si="168"/>
        <v>0</v>
      </c>
      <c r="J145" s="232">
        <f t="shared" si="155"/>
        <v>0</v>
      </c>
      <c r="K145" s="232">
        <f t="shared" ref="K145" si="169">K115-K130</f>
        <v>0</v>
      </c>
      <c r="L145" s="232">
        <f t="shared" si="155"/>
        <v>0</v>
      </c>
      <c r="M145" s="232">
        <f t="shared" ref="M145" si="170">M115-M130</f>
        <v>0</v>
      </c>
      <c r="N145" s="232">
        <f t="shared" si="155"/>
        <v>0</v>
      </c>
      <c r="O145" s="232">
        <f t="shared" ref="O145" si="171">O115-O130</f>
        <v>0</v>
      </c>
      <c r="P145" s="233">
        <f t="shared" si="155"/>
        <v>0</v>
      </c>
      <c r="Q145" s="169">
        <f t="shared" si="152"/>
        <v>0</v>
      </c>
      <c r="R145" s="170">
        <f t="shared" si="153"/>
        <v>0</v>
      </c>
    </row>
    <row r="146" spans="1:18" x14ac:dyDescent="0.25">
      <c r="A146" s="42" t="s">
        <v>196</v>
      </c>
      <c r="B146" s="43" t="s">
        <v>21</v>
      </c>
      <c r="C146" s="44" t="s">
        <v>11</v>
      </c>
      <c r="D146" s="232">
        <f t="shared" si="154"/>
        <v>0</v>
      </c>
      <c r="E146" s="232">
        <f t="shared" si="154"/>
        <v>0</v>
      </c>
      <c r="F146" s="233">
        <v>0</v>
      </c>
      <c r="G146" s="232">
        <f t="shared" si="155"/>
        <v>0</v>
      </c>
      <c r="H146" s="232">
        <f t="shared" ref="H146:I146" si="172">H116-H131</f>
        <v>0</v>
      </c>
      <c r="I146" s="232">
        <f t="shared" si="172"/>
        <v>0</v>
      </c>
      <c r="J146" s="232">
        <f t="shared" si="155"/>
        <v>0</v>
      </c>
      <c r="K146" s="232">
        <f t="shared" ref="K146" si="173">K116-K131</f>
        <v>0</v>
      </c>
      <c r="L146" s="232">
        <f t="shared" si="155"/>
        <v>0</v>
      </c>
      <c r="M146" s="232">
        <f t="shared" ref="M146" si="174">M116-M131</f>
        <v>0</v>
      </c>
      <c r="N146" s="232">
        <f t="shared" si="155"/>
        <v>0</v>
      </c>
      <c r="O146" s="232">
        <f t="shared" ref="O146" si="175">O116-O131</f>
        <v>0</v>
      </c>
      <c r="P146" s="233">
        <f t="shared" si="155"/>
        <v>0</v>
      </c>
      <c r="Q146" s="169">
        <f t="shared" si="152"/>
        <v>0</v>
      </c>
      <c r="R146" s="170">
        <f t="shared" si="153"/>
        <v>0</v>
      </c>
    </row>
    <row r="147" spans="1:18" x14ac:dyDescent="0.25">
      <c r="A147" s="42" t="s">
        <v>197</v>
      </c>
      <c r="B147" s="43" t="s">
        <v>23</v>
      </c>
      <c r="C147" s="44" t="s">
        <v>11</v>
      </c>
      <c r="D147" s="232">
        <f t="shared" si="154"/>
        <v>4.0111479039999942</v>
      </c>
      <c r="E147" s="232">
        <v>-23.9</v>
      </c>
      <c r="F147" s="233">
        <v>15.099999999999994</v>
      </c>
      <c r="G147" s="232">
        <v>24</v>
      </c>
      <c r="H147" s="232">
        <f t="shared" ref="H147" si="176">H117-H132</f>
        <v>0</v>
      </c>
      <c r="I147" s="232">
        <v>24</v>
      </c>
      <c r="J147" s="232">
        <f t="shared" si="155"/>
        <v>0</v>
      </c>
      <c r="K147" s="232">
        <v>24</v>
      </c>
      <c r="L147" s="232">
        <f t="shared" si="155"/>
        <v>0</v>
      </c>
      <c r="M147" s="232">
        <v>24</v>
      </c>
      <c r="N147" s="232">
        <f t="shared" si="155"/>
        <v>0</v>
      </c>
      <c r="O147" s="232">
        <v>24</v>
      </c>
      <c r="P147" s="233">
        <f t="shared" si="155"/>
        <v>0</v>
      </c>
      <c r="Q147" s="169">
        <f t="shared" si="152"/>
        <v>120</v>
      </c>
      <c r="R147" s="170">
        <f t="shared" si="153"/>
        <v>0</v>
      </c>
    </row>
    <row r="148" spans="1:18" x14ac:dyDescent="0.25">
      <c r="A148" s="42" t="s">
        <v>198</v>
      </c>
      <c r="B148" s="43" t="s">
        <v>25</v>
      </c>
      <c r="C148" s="44" t="s">
        <v>11</v>
      </c>
      <c r="D148" s="232">
        <f t="shared" si="154"/>
        <v>0</v>
      </c>
      <c r="E148" s="232">
        <f t="shared" si="154"/>
        <v>0</v>
      </c>
      <c r="F148" s="233">
        <v>0</v>
      </c>
      <c r="G148" s="232">
        <f t="shared" si="155"/>
        <v>0</v>
      </c>
      <c r="H148" s="232">
        <f t="shared" ref="H148:I148" si="177">H118-H133</f>
        <v>0</v>
      </c>
      <c r="I148" s="232">
        <f t="shared" si="177"/>
        <v>0</v>
      </c>
      <c r="J148" s="232">
        <f t="shared" si="155"/>
        <v>0</v>
      </c>
      <c r="K148" s="232">
        <f t="shared" ref="K148" si="178">K118-K133</f>
        <v>0</v>
      </c>
      <c r="L148" s="232">
        <f t="shared" si="155"/>
        <v>0</v>
      </c>
      <c r="M148" s="232">
        <f t="shared" ref="M148" si="179">M118-M133</f>
        <v>0</v>
      </c>
      <c r="N148" s="232">
        <f t="shared" si="155"/>
        <v>0</v>
      </c>
      <c r="O148" s="232">
        <f t="shared" ref="O148" si="180">O118-O133</f>
        <v>0</v>
      </c>
      <c r="P148" s="233">
        <f t="shared" si="155"/>
        <v>0</v>
      </c>
      <c r="Q148" s="169">
        <f t="shared" si="152"/>
        <v>0</v>
      </c>
      <c r="R148" s="170">
        <f t="shared" si="153"/>
        <v>0</v>
      </c>
    </row>
    <row r="149" spans="1:18" x14ac:dyDescent="0.25">
      <c r="A149" s="42" t="s">
        <v>199</v>
      </c>
      <c r="B149" s="45" t="s">
        <v>27</v>
      </c>
      <c r="C149" s="44" t="s">
        <v>11</v>
      </c>
      <c r="D149" s="232">
        <f t="shared" si="154"/>
        <v>0</v>
      </c>
      <c r="E149" s="232">
        <v>51.24</v>
      </c>
      <c r="F149" s="233">
        <v>0</v>
      </c>
      <c r="G149" s="232">
        <f t="shared" si="155"/>
        <v>0</v>
      </c>
      <c r="H149" s="232">
        <f t="shared" ref="H149:I149" si="181">H119-H134</f>
        <v>0</v>
      </c>
      <c r="I149" s="232">
        <f t="shared" si="181"/>
        <v>0</v>
      </c>
      <c r="J149" s="232">
        <f t="shared" si="155"/>
        <v>0</v>
      </c>
      <c r="K149" s="232">
        <f t="shared" ref="K149" si="182">K119-K134</f>
        <v>0</v>
      </c>
      <c r="L149" s="232">
        <f t="shared" si="155"/>
        <v>0</v>
      </c>
      <c r="M149" s="232">
        <f t="shared" ref="M149" si="183">M119-M134</f>
        <v>0</v>
      </c>
      <c r="N149" s="232">
        <f t="shared" si="155"/>
        <v>0</v>
      </c>
      <c r="O149" s="232">
        <f t="shared" ref="O149" si="184">O119-O134</f>
        <v>0</v>
      </c>
      <c r="P149" s="233">
        <f t="shared" si="155"/>
        <v>0</v>
      </c>
      <c r="Q149" s="169">
        <f t="shared" si="152"/>
        <v>0</v>
      </c>
      <c r="R149" s="170">
        <f t="shared" si="153"/>
        <v>0</v>
      </c>
    </row>
    <row r="150" spans="1:18" x14ac:dyDescent="0.25">
      <c r="A150" s="42" t="s">
        <v>200</v>
      </c>
      <c r="B150" s="43" t="s">
        <v>29</v>
      </c>
      <c r="C150" s="44" t="s">
        <v>11</v>
      </c>
      <c r="D150" s="232">
        <f t="shared" si="154"/>
        <v>0</v>
      </c>
      <c r="E150" s="232">
        <f t="shared" si="154"/>
        <v>0</v>
      </c>
      <c r="F150" s="233">
        <v>0</v>
      </c>
      <c r="G150" s="232">
        <f t="shared" si="155"/>
        <v>0</v>
      </c>
      <c r="H150" s="232">
        <f t="shared" ref="H150:I150" si="185">H120-H135</f>
        <v>0</v>
      </c>
      <c r="I150" s="232">
        <f t="shared" si="185"/>
        <v>0</v>
      </c>
      <c r="J150" s="232">
        <f t="shared" si="155"/>
        <v>0</v>
      </c>
      <c r="K150" s="232">
        <f t="shared" ref="K150" si="186">K120-K135</f>
        <v>0</v>
      </c>
      <c r="L150" s="232">
        <f t="shared" si="155"/>
        <v>0</v>
      </c>
      <c r="M150" s="232">
        <f t="shared" ref="M150" si="187">M120-M135</f>
        <v>0</v>
      </c>
      <c r="N150" s="232">
        <f t="shared" si="155"/>
        <v>0</v>
      </c>
      <c r="O150" s="232">
        <f t="shared" ref="O150" si="188">O120-O135</f>
        <v>0</v>
      </c>
      <c r="P150" s="233">
        <f t="shared" si="155"/>
        <v>0</v>
      </c>
      <c r="Q150" s="169">
        <f t="shared" si="152"/>
        <v>0</v>
      </c>
      <c r="R150" s="170">
        <f t="shared" si="153"/>
        <v>0</v>
      </c>
    </row>
    <row r="151" spans="1:18" x14ac:dyDescent="0.25">
      <c r="A151" s="42" t="s">
        <v>201</v>
      </c>
      <c r="B151" s="43" t="s">
        <v>31</v>
      </c>
      <c r="C151" s="44" t="s">
        <v>11</v>
      </c>
      <c r="D151" s="232">
        <f t="shared" si="154"/>
        <v>0</v>
      </c>
      <c r="E151" s="232">
        <f t="shared" si="154"/>
        <v>0</v>
      </c>
      <c r="F151" s="233">
        <v>0</v>
      </c>
      <c r="G151" s="232">
        <f t="shared" si="155"/>
        <v>0</v>
      </c>
      <c r="H151" s="232">
        <f t="shared" ref="H151:I151" si="189">H121-H136</f>
        <v>0</v>
      </c>
      <c r="I151" s="232">
        <f t="shared" si="189"/>
        <v>0</v>
      </c>
      <c r="J151" s="232">
        <f t="shared" si="155"/>
        <v>0</v>
      </c>
      <c r="K151" s="232">
        <f t="shared" ref="K151" si="190">K121-K136</f>
        <v>0</v>
      </c>
      <c r="L151" s="232">
        <f t="shared" si="155"/>
        <v>0</v>
      </c>
      <c r="M151" s="232">
        <f t="shared" ref="M151" si="191">M121-M136</f>
        <v>0</v>
      </c>
      <c r="N151" s="232">
        <f t="shared" si="155"/>
        <v>0</v>
      </c>
      <c r="O151" s="232">
        <f t="shared" ref="O151" si="192">O121-O136</f>
        <v>0</v>
      </c>
      <c r="P151" s="233">
        <f t="shared" si="155"/>
        <v>0</v>
      </c>
      <c r="Q151" s="169">
        <f t="shared" si="152"/>
        <v>0</v>
      </c>
      <c r="R151" s="170">
        <f t="shared" si="153"/>
        <v>0</v>
      </c>
    </row>
    <row r="152" spans="1:18" ht="31.5" x14ac:dyDescent="0.25">
      <c r="A152" s="42" t="s">
        <v>202</v>
      </c>
      <c r="B152" s="45" t="s">
        <v>33</v>
      </c>
      <c r="C152" s="44" t="s">
        <v>11</v>
      </c>
      <c r="D152" s="232">
        <f t="shared" si="154"/>
        <v>0</v>
      </c>
      <c r="E152" s="232">
        <f t="shared" si="154"/>
        <v>0</v>
      </c>
      <c r="F152" s="233">
        <v>0</v>
      </c>
      <c r="G152" s="232">
        <f t="shared" si="155"/>
        <v>0</v>
      </c>
      <c r="H152" s="232">
        <f t="shared" ref="H152:I152" si="193">H122-H137</f>
        <v>0</v>
      </c>
      <c r="I152" s="232">
        <f t="shared" si="193"/>
        <v>0</v>
      </c>
      <c r="J152" s="232">
        <f t="shared" si="155"/>
        <v>0</v>
      </c>
      <c r="K152" s="232">
        <f t="shared" ref="K152" si="194">K122-K137</f>
        <v>0</v>
      </c>
      <c r="L152" s="232">
        <f t="shared" si="155"/>
        <v>0</v>
      </c>
      <c r="M152" s="232">
        <f t="shared" ref="M152" si="195">M122-M137</f>
        <v>0</v>
      </c>
      <c r="N152" s="232">
        <f t="shared" si="155"/>
        <v>0</v>
      </c>
      <c r="O152" s="232">
        <f t="shared" ref="O152" si="196">O122-O137</f>
        <v>0</v>
      </c>
      <c r="P152" s="233">
        <f t="shared" si="155"/>
        <v>0</v>
      </c>
      <c r="Q152" s="169">
        <f t="shared" si="152"/>
        <v>0</v>
      </c>
      <c r="R152" s="170">
        <f t="shared" si="153"/>
        <v>0</v>
      </c>
    </row>
    <row r="153" spans="1:18" x14ac:dyDescent="0.25">
      <c r="A153" s="42" t="s">
        <v>203</v>
      </c>
      <c r="B153" s="48" t="s">
        <v>35</v>
      </c>
      <c r="C153" s="44" t="s">
        <v>11</v>
      </c>
      <c r="D153" s="232">
        <f t="shared" si="154"/>
        <v>0</v>
      </c>
      <c r="E153" s="232">
        <f t="shared" si="154"/>
        <v>0</v>
      </c>
      <c r="F153" s="233">
        <v>0</v>
      </c>
      <c r="G153" s="232">
        <f t="shared" si="155"/>
        <v>0</v>
      </c>
      <c r="H153" s="232">
        <f t="shared" ref="H153:I153" si="197">H123-H138</f>
        <v>0</v>
      </c>
      <c r="I153" s="232">
        <f t="shared" si="197"/>
        <v>0</v>
      </c>
      <c r="J153" s="232">
        <f t="shared" si="155"/>
        <v>0</v>
      </c>
      <c r="K153" s="232">
        <f t="shared" ref="K153" si="198">K123-K138</f>
        <v>0</v>
      </c>
      <c r="L153" s="232">
        <f t="shared" si="155"/>
        <v>0</v>
      </c>
      <c r="M153" s="232">
        <f t="shared" ref="M153" si="199">M123-M138</f>
        <v>0</v>
      </c>
      <c r="N153" s="232">
        <f t="shared" si="155"/>
        <v>0</v>
      </c>
      <c r="O153" s="232">
        <f t="shared" ref="O153" si="200">O123-O138</f>
        <v>0</v>
      </c>
      <c r="P153" s="233">
        <f t="shared" si="155"/>
        <v>0</v>
      </c>
      <c r="Q153" s="169">
        <f t="shared" si="152"/>
        <v>0</v>
      </c>
      <c r="R153" s="170">
        <f t="shared" si="153"/>
        <v>0</v>
      </c>
    </row>
    <row r="154" spans="1:18" x14ac:dyDescent="0.25">
      <c r="A154" s="42" t="s">
        <v>204</v>
      </c>
      <c r="B154" s="48" t="s">
        <v>37</v>
      </c>
      <c r="C154" s="44" t="s">
        <v>11</v>
      </c>
      <c r="D154" s="232">
        <f t="shared" si="154"/>
        <v>0</v>
      </c>
      <c r="E154" s="232">
        <f t="shared" si="154"/>
        <v>0</v>
      </c>
      <c r="F154" s="233">
        <v>0</v>
      </c>
      <c r="G154" s="232">
        <f t="shared" si="155"/>
        <v>0</v>
      </c>
      <c r="H154" s="232">
        <f t="shared" ref="H154:I154" si="201">H124-H139</f>
        <v>0</v>
      </c>
      <c r="I154" s="232">
        <f t="shared" si="201"/>
        <v>0</v>
      </c>
      <c r="J154" s="232">
        <f t="shared" si="155"/>
        <v>0</v>
      </c>
      <c r="K154" s="232">
        <f t="shared" ref="K154" si="202">K124-K139</f>
        <v>0</v>
      </c>
      <c r="L154" s="232">
        <f t="shared" si="155"/>
        <v>0</v>
      </c>
      <c r="M154" s="232">
        <f t="shared" ref="M154" si="203">M124-M139</f>
        <v>0</v>
      </c>
      <c r="N154" s="232">
        <f t="shared" si="155"/>
        <v>0</v>
      </c>
      <c r="O154" s="232">
        <f t="shared" ref="O154" si="204">O124-O139</f>
        <v>0</v>
      </c>
      <c r="P154" s="233">
        <f t="shared" si="155"/>
        <v>0</v>
      </c>
      <c r="Q154" s="169">
        <f t="shared" si="152"/>
        <v>0</v>
      </c>
      <c r="R154" s="170">
        <f t="shared" si="153"/>
        <v>0</v>
      </c>
    </row>
    <row r="155" spans="1:18" x14ac:dyDescent="0.25">
      <c r="A155" s="42" t="s">
        <v>205</v>
      </c>
      <c r="B155" s="43" t="s">
        <v>39</v>
      </c>
      <c r="C155" s="44" t="s">
        <v>11</v>
      </c>
      <c r="D155" s="232">
        <f t="shared" si="154"/>
        <v>0</v>
      </c>
      <c r="E155" s="232">
        <f t="shared" si="154"/>
        <v>4.7899999999999991</v>
      </c>
      <c r="F155" s="233">
        <v>0</v>
      </c>
      <c r="G155" s="232">
        <f t="shared" si="155"/>
        <v>0</v>
      </c>
      <c r="H155" s="232">
        <f t="shared" ref="H155:I155" si="205">H125-H140</f>
        <v>0</v>
      </c>
      <c r="I155" s="232">
        <f t="shared" si="205"/>
        <v>0</v>
      </c>
      <c r="J155" s="232">
        <f t="shared" si="155"/>
        <v>0</v>
      </c>
      <c r="K155" s="232">
        <f t="shared" ref="K155" si="206">K125-K140</f>
        <v>0</v>
      </c>
      <c r="L155" s="232">
        <f t="shared" si="155"/>
        <v>0</v>
      </c>
      <c r="M155" s="232">
        <f t="shared" ref="M155" si="207">M125-M140</f>
        <v>0</v>
      </c>
      <c r="N155" s="232">
        <f t="shared" si="155"/>
        <v>0</v>
      </c>
      <c r="O155" s="232">
        <f t="shared" ref="O155" si="208">O125-O140</f>
        <v>0</v>
      </c>
      <c r="P155" s="233">
        <f t="shared" si="155"/>
        <v>0</v>
      </c>
      <c r="Q155" s="169">
        <f t="shared" si="152"/>
        <v>0</v>
      </c>
      <c r="R155" s="170">
        <f t="shared" si="153"/>
        <v>0</v>
      </c>
    </row>
    <row r="156" spans="1:18" x14ac:dyDescent="0.25">
      <c r="A156" s="57" t="s">
        <v>206</v>
      </c>
      <c r="B156" s="70" t="s">
        <v>207</v>
      </c>
      <c r="C156" s="59" t="s">
        <v>11</v>
      </c>
      <c r="D156" s="232">
        <f t="shared" ref="D156" si="209">D141</f>
        <v>4.0111479039999942</v>
      </c>
      <c r="E156" s="232">
        <f>E157+E158+E159+E160</f>
        <v>14.74</v>
      </c>
      <c r="F156" s="233">
        <v>15.099999999999994</v>
      </c>
      <c r="G156" s="232">
        <f>G157+G158+G159+G160</f>
        <v>24</v>
      </c>
      <c r="H156" s="232">
        <f>H141</f>
        <v>0</v>
      </c>
      <c r="I156" s="232">
        <f>I157+I158+I159+I160</f>
        <v>24</v>
      </c>
      <c r="J156" s="232">
        <f>J141</f>
        <v>0</v>
      </c>
      <c r="K156" s="232">
        <f>K157+K158+K159+K160</f>
        <v>24</v>
      </c>
      <c r="L156" s="232">
        <f>L141</f>
        <v>0</v>
      </c>
      <c r="M156" s="232">
        <f>M157+M158+M159+M160</f>
        <v>24</v>
      </c>
      <c r="N156" s="232">
        <f>N141</f>
        <v>0</v>
      </c>
      <c r="O156" s="232">
        <f>O157+O158+O159+O160</f>
        <v>24</v>
      </c>
      <c r="P156" s="233">
        <f>P141</f>
        <v>0</v>
      </c>
      <c r="Q156" s="169">
        <f t="shared" si="152"/>
        <v>120</v>
      </c>
      <c r="R156" s="170">
        <f t="shared" si="153"/>
        <v>0</v>
      </c>
    </row>
    <row r="157" spans="1:18" x14ac:dyDescent="0.25">
      <c r="A157" s="42" t="s">
        <v>208</v>
      </c>
      <c r="B157" s="71" t="s">
        <v>209</v>
      </c>
      <c r="C157" s="44" t="s">
        <v>11</v>
      </c>
      <c r="D157" s="171">
        <f>D156</f>
        <v>4.0111479039999942</v>
      </c>
      <c r="E157" s="171">
        <v>14.74</v>
      </c>
      <c r="F157" s="171">
        <v>15.099999999999994</v>
      </c>
      <c r="G157" s="171">
        <v>24</v>
      </c>
      <c r="H157" s="171">
        <f>H156</f>
        <v>0</v>
      </c>
      <c r="I157" s="171">
        <v>24</v>
      </c>
      <c r="J157" s="171">
        <f>J156</f>
        <v>0</v>
      </c>
      <c r="K157" s="171">
        <v>24</v>
      </c>
      <c r="L157" s="171">
        <f>L156</f>
        <v>0</v>
      </c>
      <c r="M157" s="171">
        <v>24</v>
      </c>
      <c r="N157" s="171">
        <f>N156</f>
        <v>0</v>
      </c>
      <c r="O157" s="171">
        <v>24</v>
      </c>
      <c r="P157" s="177">
        <f>P156</f>
        <v>0</v>
      </c>
      <c r="Q157" s="169">
        <f t="shared" si="152"/>
        <v>120</v>
      </c>
      <c r="R157" s="170">
        <f t="shared" si="153"/>
        <v>0</v>
      </c>
    </row>
    <row r="158" spans="1:18" x14ac:dyDescent="0.25">
      <c r="A158" s="42" t="s">
        <v>210</v>
      </c>
      <c r="B158" s="71" t="s">
        <v>211</v>
      </c>
      <c r="C158" s="44" t="s">
        <v>11</v>
      </c>
      <c r="D158" s="171">
        <v>0</v>
      </c>
      <c r="E158" s="171">
        <v>0</v>
      </c>
      <c r="F158" s="233">
        <v>0</v>
      </c>
      <c r="G158" s="171">
        <v>0</v>
      </c>
      <c r="H158" s="171">
        <v>0</v>
      </c>
      <c r="I158" s="171">
        <v>0</v>
      </c>
      <c r="J158" s="171">
        <v>0</v>
      </c>
      <c r="K158" s="171">
        <v>0</v>
      </c>
      <c r="L158" s="171">
        <v>0</v>
      </c>
      <c r="M158" s="171">
        <v>0</v>
      </c>
      <c r="N158" s="171">
        <v>0</v>
      </c>
      <c r="O158" s="171">
        <v>0</v>
      </c>
      <c r="P158" s="177">
        <v>0</v>
      </c>
      <c r="Q158" s="169">
        <f t="shared" si="152"/>
        <v>0</v>
      </c>
      <c r="R158" s="170">
        <f t="shared" si="153"/>
        <v>0</v>
      </c>
    </row>
    <row r="159" spans="1:18" x14ac:dyDescent="0.25">
      <c r="A159" s="42" t="s">
        <v>212</v>
      </c>
      <c r="B159" s="71" t="s">
        <v>213</v>
      </c>
      <c r="C159" s="44" t="s">
        <v>11</v>
      </c>
      <c r="D159" s="171">
        <v>0</v>
      </c>
      <c r="E159" s="171">
        <v>0</v>
      </c>
      <c r="F159" s="177">
        <v>0</v>
      </c>
      <c r="G159" s="171">
        <v>0</v>
      </c>
      <c r="H159" s="171">
        <v>0</v>
      </c>
      <c r="I159" s="171">
        <v>0</v>
      </c>
      <c r="J159" s="171">
        <v>0</v>
      </c>
      <c r="K159" s="171">
        <v>0</v>
      </c>
      <c r="L159" s="171">
        <v>0</v>
      </c>
      <c r="M159" s="171">
        <v>0</v>
      </c>
      <c r="N159" s="171">
        <v>0</v>
      </c>
      <c r="O159" s="171">
        <v>0</v>
      </c>
      <c r="P159" s="177">
        <v>0</v>
      </c>
      <c r="Q159" s="169">
        <f t="shared" si="152"/>
        <v>0</v>
      </c>
      <c r="R159" s="170">
        <f t="shared" si="153"/>
        <v>0</v>
      </c>
    </row>
    <row r="160" spans="1:18" ht="16.5" thickBot="1" x14ac:dyDescent="0.3">
      <c r="A160" s="63" t="s">
        <v>214</v>
      </c>
      <c r="B160" s="72" t="s">
        <v>215</v>
      </c>
      <c r="C160" s="66" t="s">
        <v>11</v>
      </c>
      <c r="D160" s="254">
        <v>0</v>
      </c>
      <c r="E160" s="254">
        <v>0</v>
      </c>
      <c r="F160" s="244">
        <v>0</v>
      </c>
      <c r="G160" s="254">
        <v>0</v>
      </c>
      <c r="H160" s="254">
        <v>0</v>
      </c>
      <c r="I160" s="254">
        <v>0</v>
      </c>
      <c r="J160" s="254">
        <v>0</v>
      </c>
      <c r="K160" s="254">
        <v>0</v>
      </c>
      <c r="L160" s="254">
        <v>0</v>
      </c>
      <c r="M160" s="254">
        <v>0</v>
      </c>
      <c r="N160" s="254">
        <v>0</v>
      </c>
      <c r="O160" s="254">
        <v>0</v>
      </c>
      <c r="P160" s="255">
        <v>0</v>
      </c>
      <c r="Q160" s="169">
        <f t="shared" si="152"/>
        <v>0</v>
      </c>
      <c r="R160" s="170">
        <f t="shared" si="153"/>
        <v>0</v>
      </c>
    </row>
    <row r="161" spans="1:18" x14ac:dyDescent="0.25">
      <c r="A161" s="73" t="s">
        <v>216</v>
      </c>
      <c r="B161" s="74" t="s">
        <v>101</v>
      </c>
      <c r="C161" s="75" t="s">
        <v>217</v>
      </c>
      <c r="D161" s="4"/>
      <c r="E161" s="4"/>
      <c r="F161" s="11"/>
      <c r="G161" s="4"/>
      <c r="H161" s="4"/>
      <c r="I161" s="4"/>
      <c r="J161" s="4"/>
      <c r="K161" s="4"/>
      <c r="L161" s="4"/>
      <c r="M161" s="4"/>
      <c r="N161" s="4"/>
      <c r="O161" s="4"/>
      <c r="P161" s="11"/>
      <c r="Q161" s="154"/>
      <c r="R161" s="68"/>
    </row>
    <row r="162" spans="1:18" ht="31.5" x14ac:dyDescent="0.25">
      <c r="A162" s="42" t="s">
        <v>218</v>
      </c>
      <c r="B162" s="71" t="s">
        <v>219</v>
      </c>
      <c r="C162" s="44" t="s">
        <v>11</v>
      </c>
      <c r="D162" s="205">
        <f t="shared" ref="D162:E162" si="210">D111+D107+D69</f>
        <v>36.737329283999998</v>
      </c>
      <c r="E162" s="205">
        <f t="shared" si="210"/>
        <v>70.92844211000002</v>
      </c>
      <c r="F162" s="206">
        <v>41.319999999999993</v>
      </c>
      <c r="G162" s="205">
        <f t="shared" ref="G162:P162" si="211">G111+G107+G69</f>
        <v>46.719551700179011</v>
      </c>
      <c r="H162" s="205">
        <f t="shared" ref="H162:I162" si="212">H111+H107+H69</f>
        <v>0</v>
      </c>
      <c r="I162" s="205">
        <f t="shared" si="212"/>
        <v>44.670000000000016</v>
      </c>
      <c r="J162" s="205">
        <f t="shared" si="211"/>
        <v>0</v>
      </c>
      <c r="K162" s="205">
        <f t="shared" ref="K162" si="213">K111+K107+K69</f>
        <v>44.670000000000016</v>
      </c>
      <c r="L162" s="205">
        <f t="shared" si="211"/>
        <v>0</v>
      </c>
      <c r="M162" s="205">
        <f t="shared" ref="M162" si="214">M111+M107+M69</f>
        <v>47.946050000000014</v>
      </c>
      <c r="N162" s="205">
        <f t="shared" si="211"/>
        <v>0</v>
      </c>
      <c r="O162" s="205">
        <f t="shared" ref="O162" si="215">O111+O107+O69</f>
        <v>52.067520000000009</v>
      </c>
      <c r="P162" s="206">
        <f t="shared" si="211"/>
        <v>0</v>
      </c>
      <c r="Q162" s="207">
        <f t="shared" ref="Q162:R167" si="216">G162+I162+K162+M162+O162</f>
        <v>236.07312170017906</v>
      </c>
      <c r="R162" s="208">
        <f t="shared" si="216"/>
        <v>0</v>
      </c>
    </row>
    <row r="163" spans="1:18" x14ac:dyDescent="0.25">
      <c r="A163" s="42" t="s">
        <v>220</v>
      </c>
      <c r="B163" s="71" t="s">
        <v>221</v>
      </c>
      <c r="C163" s="44" t="s">
        <v>11</v>
      </c>
      <c r="D163" s="205" t="str">
        <f>C165</f>
        <v>млн рублей</v>
      </c>
      <c r="E163" s="205">
        <f>D165</f>
        <v>0</v>
      </c>
      <c r="F163" s="206">
        <v>0</v>
      </c>
      <c r="G163" s="205">
        <f t="shared" ref="G163:P163" si="217">F165</f>
        <v>0</v>
      </c>
      <c r="H163" s="205">
        <f t="shared" si="217"/>
        <v>0</v>
      </c>
      <c r="I163" s="205">
        <f t="shared" si="217"/>
        <v>0</v>
      </c>
      <c r="J163" s="205">
        <f t="shared" si="217"/>
        <v>0</v>
      </c>
      <c r="K163" s="205">
        <f t="shared" si="217"/>
        <v>0</v>
      </c>
      <c r="L163" s="205">
        <f t="shared" si="217"/>
        <v>0</v>
      </c>
      <c r="M163" s="205">
        <f t="shared" si="217"/>
        <v>0</v>
      </c>
      <c r="N163" s="205">
        <f t="shared" si="217"/>
        <v>0</v>
      </c>
      <c r="O163" s="205">
        <f t="shared" si="217"/>
        <v>0</v>
      </c>
      <c r="P163" s="206">
        <f t="shared" si="217"/>
        <v>0</v>
      </c>
      <c r="Q163" s="207">
        <f t="shared" si="216"/>
        <v>0</v>
      </c>
      <c r="R163" s="208">
        <f t="shared" si="216"/>
        <v>0</v>
      </c>
    </row>
    <row r="164" spans="1:18" x14ac:dyDescent="0.25">
      <c r="A164" s="42" t="s">
        <v>222</v>
      </c>
      <c r="B164" s="56" t="s">
        <v>223</v>
      </c>
      <c r="C164" s="44" t="s">
        <v>11</v>
      </c>
      <c r="D164" s="205" t="str">
        <f>C166</f>
        <v>млн рублей</v>
      </c>
      <c r="E164" s="205">
        <f>D166</f>
        <v>0</v>
      </c>
      <c r="F164" s="206">
        <v>0</v>
      </c>
      <c r="G164" s="205">
        <f t="shared" ref="G164:P164" si="218">F166</f>
        <v>0</v>
      </c>
      <c r="H164" s="205">
        <f t="shared" si="218"/>
        <v>0</v>
      </c>
      <c r="I164" s="205">
        <f t="shared" si="218"/>
        <v>0</v>
      </c>
      <c r="J164" s="205">
        <f t="shared" si="218"/>
        <v>0</v>
      </c>
      <c r="K164" s="205">
        <f t="shared" si="218"/>
        <v>0</v>
      </c>
      <c r="L164" s="205">
        <f t="shared" si="218"/>
        <v>0</v>
      </c>
      <c r="M164" s="205">
        <f t="shared" si="218"/>
        <v>0</v>
      </c>
      <c r="N164" s="205">
        <f t="shared" si="218"/>
        <v>0</v>
      </c>
      <c r="O164" s="205">
        <f t="shared" si="218"/>
        <v>0</v>
      </c>
      <c r="P164" s="206">
        <f t="shared" si="218"/>
        <v>0</v>
      </c>
      <c r="Q164" s="207">
        <f t="shared" si="216"/>
        <v>0</v>
      </c>
      <c r="R164" s="208">
        <f t="shared" si="216"/>
        <v>0</v>
      </c>
    </row>
    <row r="165" spans="1:18" x14ac:dyDescent="0.25">
      <c r="A165" s="42" t="s">
        <v>224</v>
      </c>
      <c r="B165" s="71" t="s">
        <v>225</v>
      </c>
      <c r="C165" s="44" t="s">
        <v>11</v>
      </c>
      <c r="D165" s="205">
        <v>0</v>
      </c>
      <c r="E165" s="205">
        <v>0</v>
      </c>
      <c r="F165" s="206">
        <v>0</v>
      </c>
      <c r="G165" s="205">
        <v>0</v>
      </c>
      <c r="H165" s="205">
        <v>0</v>
      </c>
      <c r="I165" s="205">
        <v>0</v>
      </c>
      <c r="J165" s="205">
        <v>0</v>
      </c>
      <c r="K165" s="205">
        <v>0</v>
      </c>
      <c r="L165" s="205">
        <v>0</v>
      </c>
      <c r="M165" s="205">
        <v>0</v>
      </c>
      <c r="N165" s="205">
        <v>0</v>
      </c>
      <c r="O165" s="205">
        <v>0</v>
      </c>
      <c r="P165" s="206">
        <v>0</v>
      </c>
      <c r="Q165" s="207">
        <f t="shared" si="216"/>
        <v>0</v>
      </c>
      <c r="R165" s="208">
        <f t="shared" si="216"/>
        <v>0</v>
      </c>
    </row>
    <row r="166" spans="1:18" x14ac:dyDescent="0.25">
      <c r="A166" s="63" t="s">
        <v>226</v>
      </c>
      <c r="B166" s="56" t="s">
        <v>227</v>
      </c>
      <c r="C166" s="44" t="s">
        <v>11</v>
      </c>
      <c r="D166" s="214">
        <v>0</v>
      </c>
      <c r="E166" s="214">
        <v>0</v>
      </c>
      <c r="F166" s="206">
        <v>0</v>
      </c>
      <c r="G166" s="214">
        <v>0</v>
      </c>
      <c r="H166" s="214">
        <v>0</v>
      </c>
      <c r="I166" s="214">
        <v>0</v>
      </c>
      <c r="J166" s="214">
        <v>0</v>
      </c>
      <c r="K166" s="214">
        <v>0</v>
      </c>
      <c r="L166" s="214">
        <v>0</v>
      </c>
      <c r="M166" s="214">
        <v>0</v>
      </c>
      <c r="N166" s="214">
        <v>0</v>
      </c>
      <c r="O166" s="214">
        <v>0</v>
      </c>
      <c r="P166" s="215">
        <v>0</v>
      </c>
      <c r="Q166" s="207">
        <f t="shared" si="216"/>
        <v>0</v>
      </c>
      <c r="R166" s="208">
        <f t="shared" si="216"/>
        <v>0</v>
      </c>
    </row>
    <row r="167" spans="1:18" ht="32.25" thickBot="1" x14ac:dyDescent="0.3">
      <c r="A167" s="49" t="s">
        <v>228</v>
      </c>
      <c r="B167" s="76" t="s">
        <v>229</v>
      </c>
      <c r="C167" s="51" t="s">
        <v>217</v>
      </c>
      <c r="D167" s="226">
        <v>0</v>
      </c>
      <c r="E167" s="226">
        <v>0</v>
      </c>
      <c r="F167" s="227">
        <v>0</v>
      </c>
      <c r="G167" s="226">
        <f t="shared" ref="G167" si="219">G165/G162</f>
        <v>0</v>
      </c>
      <c r="H167" s="226">
        <v>0</v>
      </c>
      <c r="I167" s="226">
        <f t="shared" ref="I167" si="220">I165/I162</f>
        <v>0</v>
      </c>
      <c r="J167" s="226">
        <v>0</v>
      </c>
      <c r="K167" s="226">
        <f t="shared" ref="K167" si="221">K165/K162</f>
        <v>0</v>
      </c>
      <c r="L167" s="226">
        <v>0</v>
      </c>
      <c r="M167" s="226">
        <f t="shared" ref="M167" si="222">M165/M162</f>
        <v>0</v>
      </c>
      <c r="N167" s="226">
        <v>0</v>
      </c>
      <c r="O167" s="226">
        <f t="shared" ref="O167" si="223">O165/O162</f>
        <v>0</v>
      </c>
      <c r="P167" s="227">
        <v>0</v>
      </c>
      <c r="Q167" s="228">
        <f t="shared" si="216"/>
        <v>0</v>
      </c>
      <c r="R167" s="229">
        <f t="shared" si="216"/>
        <v>0</v>
      </c>
    </row>
    <row r="168" spans="1:18" ht="19.5" thickBot="1" x14ac:dyDescent="0.3">
      <c r="A168" s="285" t="s">
        <v>230</v>
      </c>
      <c r="B168" s="286"/>
      <c r="C168" s="3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155"/>
      <c r="R168" s="77"/>
    </row>
    <row r="169" spans="1:18" x14ac:dyDescent="0.25">
      <c r="A169" s="52" t="s">
        <v>231</v>
      </c>
      <c r="B169" s="53" t="s">
        <v>232</v>
      </c>
      <c r="C169" s="54" t="s">
        <v>11</v>
      </c>
      <c r="D169" s="200">
        <f t="shared" ref="D169:E169" si="224">D170+SUM(D174:D180)+D183+D186</f>
        <v>185.14261146999999</v>
      </c>
      <c r="E169" s="200">
        <f t="shared" si="224"/>
        <v>204.79</v>
      </c>
      <c r="F169" s="201">
        <v>243.08806312040801</v>
      </c>
      <c r="G169" s="200">
        <f>G170+SUM(G174:G180)+G183+G186</f>
        <v>355.4982</v>
      </c>
      <c r="H169" s="200">
        <f t="shared" ref="H169" si="225">H170+SUM(H174:H180)+H183+H186</f>
        <v>0</v>
      </c>
      <c r="I169" s="200">
        <f t="shared" ref="I169" si="226">I170+SUM(I174:I180)+I183+I186</f>
        <v>343.11833999999999</v>
      </c>
      <c r="J169" s="200">
        <f t="shared" ref="J169:P169" si="227">J170+SUM(J174:J180)+J183+J186</f>
        <v>0</v>
      </c>
      <c r="K169" s="200">
        <f t="shared" ref="K169" si="228">K170+SUM(K174:K180)+K183+K186</f>
        <v>343.11833999999999</v>
      </c>
      <c r="L169" s="200">
        <f t="shared" si="227"/>
        <v>0</v>
      </c>
      <c r="M169" s="200">
        <f t="shared" ref="M169" si="229">M170+SUM(M174:M180)+M183+M186</f>
        <v>346.39438999999999</v>
      </c>
      <c r="N169" s="200">
        <f t="shared" si="227"/>
        <v>0</v>
      </c>
      <c r="O169" s="200">
        <f t="shared" ref="O169" si="230">O170+SUM(O174:O180)+O183+O186</f>
        <v>350.51585999999998</v>
      </c>
      <c r="P169" s="201">
        <f t="shared" si="227"/>
        <v>0</v>
      </c>
      <c r="Q169" s="202">
        <f>G169+I169+K169+M169+O169</f>
        <v>1738.6451299999999</v>
      </c>
      <c r="R169" s="203">
        <f>H169+J169+L169+N169+P169</f>
        <v>0</v>
      </c>
    </row>
    <row r="170" spans="1:18" x14ac:dyDescent="0.25">
      <c r="A170" s="42" t="s">
        <v>233</v>
      </c>
      <c r="B170" s="43" t="s">
        <v>13</v>
      </c>
      <c r="C170" s="44" t="s">
        <v>11</v>
      </c>
      <c r="D170" s="205">
        <f t="shared" ref="D170:E170" si="231">D171+D172+D173</f>
        <v>0</v>
      </c>
      <c r="E170" s="205">
        <f t="shared" si="231"/>
        <v>0</v>
      </c>
      <c r="F170" s="206">
        <v>0</v>
      </c>
      <c r="G170" s="205">
        <f t="shared" ref="G170:P170" si="232">G171+G172+G173</f>
        <v>0</v>
      </c>
      <c r="H170" s="205">
        <f t="shared" ref="H170:I170" si="233">H171+H172+H173</f>
        <v>0</v>
      </c>
      <c r="I170" s="205">
        <f t="shared" si="233"/>
        <v>0</v>
      </c>
      <c r="J170" s="205">
        <f t="shared" si="232"/>
        <v>0</v>
      </c>
      <c r="K170" s="205">
        <f t="shared" ref="K170" si="234">K171+K172+K173</f>
        <v>0</v>
      </c>
      <c r="L170" s="205">
        <f t="shared" si="232"/>
        <v>0</v>
      </c>
      <c r="M170" s="205">
        <f t="shared" ref="M170" si="235">M171+M172+M173</f>
        <v>0</v>
      </c>
      <c r="N170" s="205">
        <f t="shared" si="232"/>
        <v>0</v>
      </c>
      <c r="O170" s="205">
        <f t="shared" ref="O170" si="236">O171+O172+O173</f>
        <v>0</v>
      </c>
      <c r="P170" s="206">
        <f t="shared" si="232"/>
        <v>0</v>
      </c>
      <c r="Q170" s="207">
        <f>G170+I170+K170+M170+O170</f>
        <v>0</v>
      </c>
      <c r="R170" s="208">
        <f>H170+J170+L170+N170+P170</f>
        <v>0</v>
      </c>
    </row>
    <row r="171" spans="1:18" ht="31.5" x14ac:dyDescent="0.25">
      <c r="A171" s="42" t="s">
        <v>234</v>
      </c>
      <c r="B171" s="56" t="s">
        <v>15</v>
      </c>
      <c r="C171" s="44" t="s">
        <v>11</v>
      </c>
      <c r="D171" s="209"/>
      <c r="E171" s="209"/>
      <c r="F171" s="210"/>
      <c r="G171" s="209"/>
      <c r="H171" s="209"/>
      <c r="I171" s="209"/>
      <c r="J171" s="209"/>
      <c r="K171" s="209"/>
      <c r="L171" s="209"/>
      <c r="M171" s="209"/>
      <c r="N171" s="209"/>
      <c r="O171" s="209"/>
      <c r="P171" s="210"/>
      <c r="Q171" s="211"/>
      <c r="R171" s="212"/>
    </row>
    <row r="172" spans="1:18" ht="31.5" x14ac:dyDescent="0.25">
      <c r="A172" s="42" t="s">
        <v>235</v>
      </c>
      <c r="B172" s="56" t="s">
        <v>17</v>
      </c>
      <c r="C172" s="44" t="s">
        <v>11</v>
      </c>
      <c r="D172" s="209"/>
      <c r="E172" s="209"/>
      <c r="F172" s="210"/>
      <c r="G172" s="209"/>
      <c r="H172" s="209"/>
      <c r="I172" s="209"/>
      <c r="J172" s="209"/>
      <c r="K172" s="209"/>
      <c r="L172" s="209"/>
      <c r="M172" s="209"/>
      <c r="N172" s="209"/>
      <c r="O172" s="209"/>
      <c r="P172" s="210"/>
      <c r="Q172" s="211"/>
      <c r="R172" s="212"/>
    </row>
    <row r="173" spans="1:18" ht="31.5" x14ac:dyDescent="0.25">
      <c r="A173" s="42" t="s">
        <v>236</v>
      </c>
      <c r="B173" s="56" t="s">
        <v>19</v>
      </c>
      <c r="C173" s="44" t="s">
        <v>11</v>
      </c>
      <c r="D173" s="209"/>
      <c r="E173" s="209"/>
      <c r="F173" s="210"/>
      <c r="G173" s="209"/>
      <c r="H173" s="209"/>
      <c r="I173" s="209"/>
      <c r="J173" s="209"/>
      <c r="K173" s="209"/>
      <c r="L173" s="209"/>
      <c r="M173" s="209"/>
      <c r="N173" s="209"/>
      <c r="O173" s="209"/>
      <c r="P173" s="210"/>
      <c r="Q173" s="211"/>
      <c r="R173" s="212"/>
    </row>
    <row r="174" spans="1:18" x14ac:dyDescent="0.25">
      <c r="A174" s="42" t="s">
        <v>237</v>
      </c>
      <c r="B174" s="43" t="s">
        <v>21</v>
      </c>
      <c r="C174" s="44" t="s">
        <v>11</v>
      </c>
      <c r="D174" s="209"/>
      <c r="E174" s="209"/>
      <c r="F174" s="210"/>
      <c r="G174" s="209"/>
      <c r="H174" s="209"/>
      <c r="I174" s="209"/>
      <c r="J174" s="209"/>
      <c r="K174" s="209"/>
      <c r="L174" s="209"/>
      <c r="M174" s="209"/>
      <c r="N174" s="209"/>
      <c r="O174" s="209"/>
      <c r="P174" s="210"/>
      <c r="Q174" s="211"/>
      <c r="R174" s="212"/>
    </row>
    <row r="175" spans="1:18" x14ac:dyDescent="0.25">
      <c r="A175" s="42" t="s">
        <v>238</v>
      </c>
      <c r="B175" s="43" t="s">
        <v>23</v>
      </c>
      <c r="C175" s="44" t="s">
        <v>11</v>
      </c>
      <c r="D175" s="204">
        <f t="shared" ref="D175:E175" si="237">D29</f>
        <v>185.14261146999999</v>
      </c>
      <c r="E175" s="204">
        <f t="shared" si="237"/>
        <v>204.79</v>
      </c>
      <c r="F175" s="213">
        <v>243.08806312040801</v>
      </c>
      <c r="G175" s="204">
        <f>G29</f>
        <v>355.4982</v>
      </c>
      <c r="H175" s="204">
        <f t="shared" ref="H175:I175" si="238">H29</f>
        <v>0</v>
      </c>
      <c r="I175" s="204">
        <f t="shared" si="238"/>
        <v>343.11833999999999</v>
      </c>
      <c r="J175" s="204">
        <f t="shared" ref="J175:P175" si="239">J29</f>
        <v>0</v>
      </c>
      <c r="K175" s="204">
        <f t="shared" ref="K175" si="240">K29</f>
        <v>343.11833999999999</v>
      </c>
      <c r="L175" s="204">
        <f t="shared" si="239"/>
        <v>0</v>
      </c>
      <c r="M175" s="204">
        <f t="shared" ref="M175" si="241">M29</f>
        <v>346.39438999999999</v>
      </c>
      <c r="N175" s="204">
        <f t="shared" si="239"/>
        <v>0</v>
      </c>
      <c r="O175" s="204">
        <f t="shared" ref="O175" si="242">O29</f>
        <v>350.51585999999998</v>
      </c>
      <c r="P175" s="213">
        <f t="shared" si="239"/>
        <v>0</v>
      </c>
      <c r="Q175" s="207">
        <f>G175+I175+K175+M175+O175</f>
        <v>1738.6451299999999</v>
      </c>
      <c r="R175" s="208">
        <f>H175+J175+L175+N175+P175</f>
        <v>0</v>
      </c>
    </row>
    <row r="176" spans="1:18" x14ac:dyDescent="0.25">
      <c r="A176" s="42" t="s">
        <v>239</v>
      </c>
      <c r="B176" s="43" t="s">
        <v>25</v>
      </c>
      <c r="C176" s="44" t="s">
        <v>11</v>
      </c>
      <c r="D176" s="209"/>
      <c r="E176" s="209"/>
      <c r="F176" s="210"/>
      <c r="G176" s="209"/>
      <c r="H176" s="209"/>
      <c r="I176" s="209"/>
      <c r="J176" s="209"/>
      <c r="K176" s="209"/>
      <c r="L176" s="209"/>
      <c r="M176" s="209"/>
      <c r="N176" s="209"/>
      <c r="O176" s="209"/>
      <c r="P176" s="210"/>
      <c r="Q176" s="211"/>
      <c r="R176" s="212"/>
    </row>
    <row r="177" spans="1:18" x14ac:dyDescent="0.25">
      <c r="A177" s="42" t="s">
        <v>240</v>
      </c>
      <c r="B177" s="43" t="s">
        <v>27</v>
      </c>
      <c r="C177" s="44" t="s">
        <v>11</v>
      </c>
      <c r="D177" s="209"/>
      <c r="E177" s="209"/>
      <c r="F177" s="210"/>
      <c r="G177" s="209"/>
      <c r="H177" s="209"/>
      <c r="I177" s="209"/>
      <c r="J177" s="209"/>
      <c r="K177" s="209"/>
      <c r="L177" s="209"/>
      <c r="M177" s="209"/>
      <c r="N177" s="209"/>
      <c r="O177" s="209"/>
      <c r="P177" s="210"/>
      <c r="Q177" s="211"/>
      <c r="R177" s="212"/>
    </row>
    <row r="178" spans="1:18" x14ac:dyDescent="0.25">
      <c r="A178" s="42" t="s">
        <v>241</v>
      </c>
      <c r="B178" s="43" t="s">
        <v>29</v>
      </c>
      <c r="C178" s="44" t="s">
        <v>11</v>
      </c>
      <c r="D178" s="209"/>
      <c r="E178" s="209"/>
      <c r="F178" s="210"/>
      <c r="G178" s="209"/>
      <c r="H178" s="209"/>
      <c r="I178" s="209"/>
      <c r="J178" s="209"/>
      <c r="K178" s="209"/>
      <c r="L178" s="209"/>
      <c r="M178" s="209"/>
      <c r="N178" s="209"/>
      <c r="O178" s="209"/>
      <c r="P178" s="210"/>
      <c r="Q178" s="211"/>
      <c r="R178" s="212"/>
    </row>
    <row r="179" spans="1:18" x14ac:dyDescent="0.25">
      <c r="A179" s="42" t="s">
        <v>242</v>
      </c>
      <c r="B179" s="43" t="s">
        <v>31</v>
      </c>
      <c r="C179" s="44" t="s">
        <v>11</v>
      </c>
      <c r="D179" s="209"/>
      <c r="E179" s="209"/>
      <c r="F179" s="210"/>
      <c r="G179" s="209"/>
      <c r="H179" s="209"/>
      <c r="I179" s="209"/>
      <c r="J179" s="209"/>
      <c r="K179" s="209"/>
      <c r="L179" s="209"/>
      <c r="M179" s="209"/>
      <c r="N179" s="209"/>
      <c r="O179" s="209"/>
      <c r="P179" s="210"/>
      <c r="Q179" s="211"/>
      <c r="R179" s="212"/>
    </row>
    <row r="180" spans="1:18" ht="31.5" x14ac:dyDescent="0.25">
      <c r="A180" s="42" t="s">
        <v>243</v>
      </c>
      <c r="B180" s="45" t="s">
        <v>33</v>
      </c>
      <c r="C180" s="44" t="s">
        <v>11</v>
      </c>
      <c r="D180" s="209"/>
      <c r="E180" s="209"/>
      <c r="F180" s="210"/>
      <c r="G180" s="209"/>
      <c r="H180" s="209"/>
      <c r="I180" s="209"/>
      <c r="J180" s="209"/>
      <c r="K180" s="209"/>
      <c r="L180" s="209"/>
      <c r="M180" s="209"/>
      <c r="N180" s="209"/>
      <c r="O180" s="209"/>
      <c r="P180" s="210"/>
      <c r="Q180" s="211"/>
      <c r="R180" s="212"/>
    </row>
    <row r="181" spans="1:18" x14ac:dyDescent="0.25">
      <c r="A181" s="42" t="s">
        <v>244</v>
      </c>
      <c r="B181" s="48" t="s">
        <v>35</v>
      </c>
      <c r="C181" s="44" t="s">
        <v>11</v>
      </c>
      <c r="D181" s="209"/>
      <c r="E181" s="209"/>
      <c r="F181" s="210"/>
      <c r="G181" s="209"/>
      <c r="H181" s="209"/>
      <c r="I181" s="209"/>
      <c r="J181" s="209"/>
      <c r="K181" s="209"/>
      <c r="L181" s="209"/>
      <c r="M181" s="209"/>
      <c r="N181" s="209"/>
      <c r="O181" s="209"/>
      <c r="P181" s="210"/>
      <c r="Q181" s="211"/>
      <c r="R181" s="212"/>
    </row>
    <row r="182" spans="1:18" x14ac:dyDescent="0.25">
      <c r="A182" s="42" t="s">
        <v>245</v>
      </c>
      <c r="B182" s="48" t="s">
        <v>37</v>
      </c>
      <c r="C182" s="44" t="s">
        <v>11</v>
      </c>
      <c r="D182" s="209"/>
      <c r="E182" s="209"/>
      <c r="F182" s="210"/>
      <c r="G182" s="209"/>
      <c r="H182" s="209"/>
      <c r="I182" s="209"/>
      <c r="J182" s="209"/>
      <c r="K182" s="209"/>
      <c r="L182" s="209"/>
      <c r="M182" s="209"/>
      <c r="N182" s="209"/>
      <c r="O182" s="209"/>
      <c r="P182" s="210"/>
      <c r="Q182" s="211"/>
      <c r="R182" s="212"/>
    </row>
    <row r="183" spans="1:18" ht="31.5" x14ac:dyDescent="0.25">
      <c r="A183" s="42" t="s">
        <v>246</v>
      </c>
      <c r="B183" s="71" t="s">
        <v>247</v>
      </c>
      <c r="C183" s="44" t="s">
        <v>11</v>
      </c>
      <c r="D183" s="209"/>
      <c r="E183" s="209"/>
      <c r="F183" s="210"/>
      <c r="G183" s="209"/>
      <c r="H183" s="209"/>
      <c r="I183" s="209"/>
      <c r="J183" s="209"/>
      <c r="K183" s="209"/>
      <c r="L183" s="209"/>
      <c r="M183" s="209"/>
      <c r="N183" s="209"/>
      <c r="O183" s="209"/>
      <c r="P183" s="210"/>
      <c r="Q183" s="211"/>
      <c r="R183" s="212"/>
    </row>
    <row r="184" spans="1:18" x14ac:dyDescent="0.25">
      <c r="A184" s="42" t="s">
        <v>248</v>
      </c>
      <c r="B184" s="56" t="s">
        <v>249</v>
      </c>
      <c r="C184" s="44" t="s">
        <v>11</v>
      </c>
      <c r="D184" s="209"/>
      <c r="E184" s="209"/>
      <c r="F184" s="210"/>
      <c r="G184" s="209"/>
      <c r="H184" s="209"/>
      <c r="I184" s="209"/>
      <c r="J184" s="209"/>
      <c r="K184" s="209"/>
      <c r="L184" s="209"/>
      <c r="M184" s="209"/>
      <c r="N184" s="209"/>
      <c r="O184" s="209"/>
      <c r="P184" s="210"/>
      <c r="Q184" s="211"/>
      <c r="R184" s="212"/>
    </row>
    <row r="185" spans="1:18" x14ac:dyDescent="0.25">
      <c r="A185" s="42" t="s">
        <v>250</v>
      </c>
      <c r="B185" s="56" t="s">
        <v>251</v>
      </c>
      <c r="C185" s="44" t="s">
        <v>11</v>
      </c>
      <c r="D185" s="209"/>
      <c r="E185" s="209"/>
      <c r="F185" s="210"/>
      <c r="G185" s="209"/>
      <c r="H185" s="209"/>
      <c r="I185" s="209"/>
      <c r="J185" s="209"/>
      <c r="K185" s="209"/>
      <c r="L185" s="209"/>
      <c r="M185" s="209"/>
      <c r="N185" s="209"/>
      <c r="O185" s="209"/>
      <c r="P185" s="210"/>
      <c r="Q185" s="211"/>
      <c r="R185" s="212"/>
    </row>
    <row r="186" spans="1:18" x14ac:dyDescent="0.25">
      <c r="A186" s="42" t="s">
        <v>252</v>
      </c>
      <c r="B186" s="43" t="s">
        <v>39</v>
      </c>
      <c r="C186" s="44" t="s">
        <v>11</v>
      </c>
      <c r="D186" s="209"/>
      <c r="E186" s="209"/>
      <c r="F186" s="210"/>
      <c r="G186" s="209"/>
      <c r="H186" s="209"/>
      <c r="I186" s="209"/>
      <c r="J186" s="209"/>
      <c r="K186" s="209"/>
      <c r="L186" s="209"/>
      <c r="M186" s="209"/>
      <c r="N186" s="209"/>
      <c r="O186" s="209"/>
      <c r="P186" s="210"/>
      <c r="Q186" s="211"/>
      <c r="R186" s="212"/>
    </row>
    <row r="187" spans="1:18" x14ac:dyDescent="0.25">
      <c r="A187" s="57" t="s">
        <v>253</v>
      </c>
      <c r="B187" s="70" t="s">
        <v>254</v>
      </c>
      <c r="C187" s="59" t="s">
        <v>11</v>
      </c>
      <c r="D187" s="205">
        <f t="shared" ref="D187:E187" si="243">SUM(D188:D189,D193:D198,D200:D204)</f>
        <v>168.29207268399998</v>
      </c>
      <c r="E187" s="205">
        <f t="shared" si="243"/>
        <v>228.78177353060494</v>
      </c>
      <c r="F187" s="206">
        <v>198.43364782512356</v>
      </c>
      <c r="G187" s="205">
        <f t="shared" ref="G187:P187" si="244">SUM(G188:G189,G193:G198,G200:G204)</f>
        <v>240.2417803400358</v>
      </c>
      <c r="H187" s="205">
        <f t="shared" ref="H187:I187" si="245">SUM(H188:H189,H193:H198,H200:H204)</f>
        <v>0</v>
      </c>
      <c r="I187" s="205">
        <f t="shared" si="245"/>
        <v>239.83187000000001</v>
      </c>
      <c r="J187" s="205">
        <f t="shared" si="244"/>
        <v>0</v>
      </c>
      <c r="K187" s="205">
        <f t="shared" ref="K187" si="246">SUM(K188:K189,K193:K198,K200:K204)</f>
        <v>239.83187000000001</v>
      </c>
      <c r="L187" s="205">
        <f t="shared" si="244"/>
        <v>0</v>
      </c>
      <c r="M187" s="205">
        <f t="shared" ref="M187" si="247">SUM(M188:M189,M193:M198,M200:M204)</f>
        <v>239.83187000000001</v>
      </c>
      <c r="N187" s="205">
        <f t="shared" si="244"/>
        <v>0</v>
      </c>
      <c r="O187" s="205">
        <f t="shared" ref="O187" si="248">SUM(O188:O189,O193:O198,O200:O204)</f>
        <v>240.57162199999999</v>
      </c>
      <c r="P187" s="206">
        <f t="shared" si="244"/>
        <v>0</v>
      </c>
      <c r="Q187" s="207">
        <f t="shared" ref="Q187:R194" si="249">G187+I187+K187+M187+O187</f>
        <v>1200.3090123400357</v>
      </c>
      <c r="R187" s="208">
        <f t="shared" si="249"/>
        <v>0</v>
      </c>
    </row>
    <row r="188" spans="1:18" x14ac:dyDescent="0.25">
      <c r="A188" s="42" t="s">
        <v>255</v>
      </c>
      <c r="B188" s="71" t="s">
        <v>256</v>
      </c>
      <c r="C188" s="44" t="s">
        <v>11</v>
      </c>
      <c r="D188" s="205">
        <f t="shared" ref="D188:E188" si="250">D54</f>
        <v>0</v>
      </c>
      <c r="E188" s="205">
        <f t="shared" si="250"/>
        <v>0</v>
      </c>
      <c r="F188" s="205">
        <v>0</v>
      </c>
      <c r="G188" s="209"/>
      <c r="H188" s="209"/>
      <c r="I188" s="209"/>
      <c r="J188" s="209"/>
      <c r="K188" s="209"/>
      <c r="L188" s="209"/>
      <c r="M188" s="209"/>
      <c r="N188" s="209"/>
      <c r="O188" s="209"/>
      <c r="P188" s="210"/>
      <c r="Q188" s="207">
        <f t="shared" si="249"/>
        <v>0</v>
      </c>
      <c r="R188" s="208">
        <f t="shared" si="249"/>
        <v>0</v>
      </c>
    </row>
    <row r="189" spans="1:18" x14ac:dyDescent="0.25">
      <c r="A189" s="42" t="s">
        <v>257</v>
      </c>
      <c r="B189" s="71" t="s">
        <v>258</v>
      </c>
      <c r="C189" s="44" t="s">
        <v>11</v>
      </c>
      <c r="D189" s="205">
        <f t="shared" ref="D189:E189" si="251">SUM(D190:D192)</f>
        <v>60.666474444000002</v>
      </c>
      <c r="E189" s="205">
        <f t="shared" si="251"/>
        <v>63.946537630604958</v>
      </c>
      <c r="F189" s="205">
        <v>73.027761331208012</v>
      </c>
      <c r="G189" s="205">
        <f t="shared" ref="G189:P189" si="252">SUM(G190:G192)</f>
        <v>81.093369999999993</v>
      </c>
      <c r="H189" s="205">
        <f t="shared" ref="H189:I189" si="253">SUM(H190:H192)</f>
        <v>0</v>
      </c>
      <c r="I189" s="205">
        <f t="shared" si="253"/>
        <v>81.093369999999993</v>
      </c>
      <c r="J189" s="205">
        <f t="shared" si="252"/>
        <v>0</v>
      </c>
      <c r="K189" s="205">
        <f t="shared" ref="K189" si="254">SUM(K190:K192)</f>
        <v>81.093369999999993</v>
      </c>
      <c r="L189" s="205">
        <f t="shared" si="252"/>
        <v>0</v>
      </c>
      <c r="M189" s="205">
        <f t="shared" ref="M189" si="255">SUM(M190:M192)</f>
        <v>81.093369999999993</v>
      </c>
      <c r="N189" s="205">
        <f t="shared" si="252"/>
        <v>0</v>
      </c>
      <c r="O189" s="205">
        <f t="shared" ref="O189" si="256">SUM(O190:O192)</f>
        <v>81.093369999999993</v>
      </c>
      <c r="P189" s="206">
        <f t="shared" si="252"/>
        <v>0</v>
      </c>
      <c r="Q189" s="207">
        <f t="shared" si="249"/>
        <v>405.46684999999997</v>
      </c>
      <c r="R189" s="208">
        <f t="shared" si="249"/>
        <v>0</v>
      </c>
    </row>
    <row r="190" spans="1:18" x14ac:dyDescent="0.25">
      <c r="A190" s="42" t="s">
        <v>259</v>
      </c>
      <c r="B190" s="56" t="s">
        <v>260</v>
      </c>
      <c r="C190" s="44" t="s">
        <v>11</v>
      </c>
      <c r="D190" s="209"/>
      <c r="E190" s="209"/>
      <c r="F190" s="210"/>
      <c r="G190" s="209"/>
      <c r="H190" s="209"/>
      <c r="I190" s="209"/>
      <c r="J190" s="209"/>
      <c r="K190" s="209"/>
      <c r="L190" s="209"/>
      <c r="M190" s="209"/>
      <c r="N190" s="209"/>
      <c r="O190" s="209"/>
      <c r="P190" s="210"/>
      <c r="Q190" s="207">
        <f t="shared" si="249"/>
        <v>0</v>
      </c>
      <c r="R190" s="208">
        <f t="shared" si="249"/>
        <v>0</v>
      </c>
    </row>
    <row r="191" spans="1:18" x14ac:dyDescent="0.25">
      <c r="A191" s="42" t="s">
        <v>261</v>
      </c>
      <c r="B191" s="56" t="s">
        <v>262</v>
      </c>
      <c r="C191" s="44" t="s">
        <v>11</v>
      </c>
      <c r="D191" s="209"/>
      <c r="E191" s="209"/>
      <c r="F191" s="210"/>
      <c r="G191" s="209"/>
      <c r="H191" s="209"/>
      <c r="I191" s="209"/>
      <c r="J191" s="209"/>
      <c r="K191" s="209"/>
      <c r="L191" s="209"/>
      <c r="M191" s="209"/>
      <c r="N191" s="209"/>
      <c r="O191" s="209"/>
      <c r="P191" s="210"/>
      <c r="Q191" s="207">
        <f t="shared" si="249"/>
        <v>0</v>
      </c>
      <c r="R191" s="208">
        <f t="shared" si="249"/>
        <v>0</v>
      </c>
    </row>
    <row r="192" spans="1:18" x14ac:dyDescent="0.25">
      <c r="A192" s="42" t="s">
        <v>263</v>
      </c>
      <c r="B192" s="56" t="s">
        <v>264</v>
      </c>
      <c r="C192" s="44" t="s">
        <v>11</v>
      </c>
      <c r="D192" s="204">
        <f t="shared" ref="D192" si="257">D57</f>
        <v>60.666474444000002</v>
      </c>
      <c r="E192" s="204">
        <v>63.946537630604958</v>
      </c>
      <c r="F192" s="213">
        <v>73.027761331208012</v>
      </c>
      <c r="G192" s="204">
        <f t="shared" ref="G192:P192" si="258">G57</f>
        <v>81.093369999999993</v>
      </c>
      <c r="H192" s="204">
        <f t="shared" ref="H192:I192" si="259">H57</f>
        <v>0</v>
      </c>
      <c r="I192" s="204">
        <f t="shared" si="259"/>
        <v>81.093369999999993</v>
      </c>
      <c r="J192" s="204">
        <f t="shared" si="258"/>
        <v>0</v>
      </c>
      <c r="K192" s="204">
        <f t="shared" ref="K192" si="260">K57</f>
        <v>81.093369999999993</v>
      </c>
      <c r="L192" s="204">
        <f t="shared" si="258"/>
        <v>0</v>
      </c>
      <c r="M192" s="204">
        <f t="shared" ref="M192" si="261">M57</f>
        <v>81.093369999999993</v>
      </c>
      <c r="N192" s="204">
        <f t="shared" si="258"/>
        <v>0</v>
      </c>
      <c r="O192" s="204">
        <f t="shared" ref="O192" si="262">O57</f>
        <v>81.093369999999993</v>
      </c>
      <c r="P192" s="213">
        <f t="shared" si="258"/>
        <v>0</v>
      </c>
      <c r="Q192" s="207">
        <f t="shared" si="249"/>
        <v>405.46684999999997</v>
      </c>
      <c r="R192" s="208">
        <f t="shared" si="249"/>
        <v>0</v>
      </c>
    </row>
    <row r="193" spans="1:18" ht="31.5" x14ac:dyDescent="0.25">
      <c r="A193" s="42" t="s">
        <v>265</v>
      </c>
      <c r="B193" s="71" t="s">
        <v>266</v>
      </c>
      <c r="C193" s="44" t="s">
        <v>11</v>
      </c>
      <c r="D193" s="205">
        <v>0</v>
      </c>
      <c r="E193" s="205">
        <v>0</v>
      </c>
      <c r="F193" s="206">
        <v>0</v>
      </c>
      <c r="G193" s="205">
        <v>0</v>
      </c>
      <c r="H193" s="205">
        <v>0</v>
      </c>
      <c r="I193" s="205">
        <v>0</v>
      </c>
      <c r="J193" s="205">
        <v>0</v>
      </c>
      <c r="K193" s="205">
        <v>0</v>
      </c>
      <c r="L193" s="205">
        <v>0</v>
      </c>
      <c r="M193" s="205">
        <v>0</v>
      </c>
      <c r="N193" s="205">
        <v>0</v>
      </c>
      <c r="O193" s="205">
        <v>0</v>
      </c>
      <c r="P193" s="206">
        <v>0</v>
      </c>
      <c r="Q193" s="207">
        <f t="shared" si="249"/>
        <v>0</v>
      </c>
      <c r="R193" s="208">
        <f t="shared" si="249"/>
        <v>0</v>
      </c>
    </row>
    <row r="194" spans="1:18" ht="31.5" x14ac:dyDescent="0.25">
      <c r="A194" s="42" t="s">
        <v>267</v>
      </c>
      <c r="B194" s="71" t="s">
        <v>268</v>
      </c>
      <c r="C194" s="44" t="s">
        <v>11</v>
      </c>
      <c r="D194" s="205">
        <v>0</v>
      </c>
      <c r="E194" s="205">
        <v>0</v>
      </c>
      <c r="F194" s="206">
        <v>0</v>
      </c>
      <c r="G194" s="205">
        <v>0</v>
      </c>
      <c r="H194" s="205">
        <v>0</v>
      </c>
      <c r="I194" s="205">
        <v>0</v>
      </c>
      <c r="J194" s="205">
        <v>0</v>
      </c>
      <c r="K194" s="205">
        <v>0</v>
      </c>
      <c r="L194" s="205">
        <v>0</v>
      </c>
      <c r="M194" s="205">
        <v>0</v>
      </c>
      <c r="N194" s="205">
        <v>0</v>
      </c>
      <c r="O194" s="205">
        <v>0</v>
      </c>
      <c r="P194" s="206">
        <v>0</v>
      </c>
      <c r="Q194" s="207">
        <f t="shared" si="249"/>
        <v>0</v>
      </c>
      <c r="R194" s="208">
        <f t="shared" si="249"/>
        <v>0</v>
      </c>
    </row>
    <row r="195" spans="1:18" x14ac:dyDescent="0.25">
      <c r="A195" s="42" t="s">
        <v>269</v>
      </c>
      <c r="B195" s="71" t="s">
        <v>270</v>
      </c>
      <c r="C195" s="44" t="s">
        <v>11</v>
      </c>
      <c r="D195" s="209"/>
      <c r="E195" s="205">
        <v>0</v>
      </c>
      <c r="F195" s="210">
        <v>0</v>
      </c>
      <c r="G195" s="209"/>
      <c r="H195" s="209"/>
      <c r="I195" s="209"/>
      <c r="J195" s="209"/>
      <c r="K195" s="209"/>
      <c r="L195" s="209"/>
      <c r="M195" s="209"/>
      <c r="N195" s="209"/>
      <c r="O195" s="209"/>
      <c r="P195" s="210"/>
      <c r="Q195" s="211"/>
      <c r="R195" s="212"/>
    </row>
    <row r="196" spans="1:18" x14ac:dyDescent="0.25">
      <c r="A196" s="42" t="s">
        <v>271</v>
      </c>
      <c r="B196" s="71" t="s">
        <v>272</v>
      </c>
      <c r="C196" s="44" t="s">
        <v>11</v>
      </c>
      <c r="D196" s="204">
        <f t="shared" ref="D196" si="263">D68-D197</f>
        <v>78.974486170000006</v>
      </c>
      <c r="E196" s="204">
        <v>69.739999999999995</v>
      </c>
      <c r="F196" s="213">
        <v>62.156020084000005</v>
      </c>
      <c r="G196" s="204">
        <f t="shared" ref="G196:L196" si="264">G68-G197</f>
        <v>99.479370000000003</v>
      </c>
      <c r="H196" s="204">
        <f t="shared" ref="H196:I196" si="265">H68-H197</f>
        <v>0</v>
      </c>
      <c r="I196" s="204">
        <f t="shared" si="265"/>
        <v>99.479370000000003</v>
      </c>
      <c r="J196" s="204">
        <f t="shared" si="264"/>
        <v>0</v>
      </c>
      <c r="K196" s="204">
        <f t="shared" ref="K196" si="266">K68-K197</f>
        <v>99.479370000000003</v>
      </c>
      <c r="L196" s="204">
        <f t="shared" si="264"/>
        <v>0</v>
      </c>
      <c r="M196" s="204">
        <f t="shared" ref="M196" si="267">M68-M197</f>
        <v>99.479370000000003</v>
      </c>
      <c r="N196" s="204">
        <f t="shared" ref="N196:O196" si="268">N68-N197</f>
        <v>0</v>
      </c>
      <c r="O196" s="204">
        <f t="shared" si="268"/>
        <v>99.479370000000003</v>
      </c>
      <c r="P196" s="213">
        <f t="shared" ref="P196" si="269">P68-P197</f>
        <v>0</v>
      </c>
      <c r="Q196" s="207">
        <f t="shared" ref="Q196:Q206" si="270">G196+I196+K196+M196+O196</f>
        <v>497.39685000000003</v>
      </c>
      <c r="R196" s="208">
        <f t="shared" ref="R196:R206" si="271">H196+J196+L196+N196+P196</f>
        <v>0</v>
      </c>
    </row>
    <row r="197" spans="1:18" x14ac:dyDescent="0.25">
      <c r="A197" s="42" t="s">
        <v>273</v>
      </c>
      <c r="B197" s="71" t="s">
        <v>274</v>
      </c>
      <c r="C197" s="44" t="s">
        <v>11</v>
      </c>
      <c r="D197" s="205">
        <v>0</v>
      </c>
      <c r="E197" s="205">
        <v>21.02</v>
      </c>
      <c r="F197" s="213">
        <v>18.6468060252</v>
      </c>
      <c r="G197" s="205">
        <v>29.843810000000001</v>
      </c>
      <c r="H197" s="205">
        <v>0</v>
      </c>
      <c r="I197" s="205">
        <v>29.843810000000001</v>
      </c>
      <c r="J197" s="205">
        <v>0</v>
      </c>
      <c r="K197" s="205">
        <v>29.843810000000001</v>
      </c>
      <c r="L197" s="205">
        <v>0</v>
      </c>
      <c r="M197" s="205">
        <v>29.843810000000001</v>
      </c>
      <c r="N197" s="205">
        <v>0</v>
      </c>
      <c r="O197" s="205">
        <v>29.843810000000001</v>
      </c>
      <c r="P197" s="206">
        <v>0</v>
      </c>
      <c r="Q197" s="207">
        <f t="shared" si="270"/>
        <v>149.21905000000001</v>
      </c>
      <c r="R197" s="208">
        <f t="shared" si="271"/>
        <v>0</v>
      </c>
    </row>
    <row r="198" spans="1:18" x14ac:dyDescent="0.25">
      <c r="A198" s="42" t="s">
        <v>275</v>
      </c>
      <c r="B198" s="71" t="s">
        <v>276</v>
      </c>
      <c r="C198" s="44" t="s">
        <v>11</v>
      </c>
      <c r="D198" s="204">
        <f t="shared" ref="D198" si="272">D70+D126</f>
        <v>7.14027499</v>
      </c>
      <c r="E198" s="204">
        <v>9.19</v>
      </c>
      <c r="F198" s="213">
        <v>9.84323E-2</v>
      </c>
      <c r="G198" s="204">
        <f t="shared" ref="G198:P198" si="273">G70+G126</f>
        <v>1.2442003400358022</v>
      </c>
      <c r="H198" s="204">
        <f t="shared" ref="H198:I198" si="274">H70+H126</f>
        <v>0</v>
      </c>
      <c r="I198" s="204">
        <f t="shared" si="274"/>
        <v>0.8342900000000032</v>
      </c>
      <c r="J198" s="204">
        <f t="shared" si="273"/>
        <v>0</v>
      </c>
      <c r="K198" s="204">
        <f t="shared" ref="K198" si="275">K70+K126</f>
        <v>0.8342900000000032</v>
      </c>
      <c r="L198" s="204">
        <f t="shared" si="273"/>
        <v>0</v>
      </c>
      <c r="M198" s="204">
        <f t="shared" ref="M198" si="276">M70+M126</f>
        <v>0.8342900000000032</v>
      </c>
      <c r="N198" s="204">
        <f t="shared" si="273"/>
        <v>0</v>
      </c>
      <c r="O198" s="204">
        <f t="shared" ref="O198" si="277">O70+O126</f>
        <v>1.5740420000000019</v>
      </c>
      <c r="P198" s="213">
        <f t="shared" si="273"/>
        <v>0</v>
      </c>
      <c r="Q198" s="207">
        <f t="shared" si="270"/>
        <v>5.321112340035814</v>
      </c>
      <c r="R198" s="208">
        <f t="shared" si="271"/>
        <v>0</v>
      </c>
    </row>
    <row r="199" spans="1:18" x14ac:dyDescent="0.25">
      <c r="A199" s="42" t="s">
        <v>277</v>
      </c>
      <c r="B199" s="56" t="s">
        <v>278</v>
      </c>
      <c r="C199" s="44" t="s">
        <v>11</v>
      </c>
      <c r="D199" s="205">
        <f>D126</f>
        <v>0</v>
      </c>
      <c r="E199" s="205">
        <v>4.2469999999999999</v>
      </c>
      <c r="F199" s="206">
        <v>0</v>
      </c>
      <c r="G199" s="205">
        <f t="shared" ref="G199:P199" si="278">G126</f>
        <v>1.1439103400358022</v>
      </c>
      <c r="H199" s="205">
        <f t="shared" si="278"/>
        <v>0</v>
      </c>
      <c r="I199" s="205">
        <f t="shared" si="278"/>
        <v>0.73400000000000321</v>
      </c>
      <c r="J199" s="205">
        <f t="shared" si="278"/>
        <v>0</v>
      </c>
      <c r="K199" s="205">
        <f t="shared" si="278"/>
        <v>0.73400000000000321</v>
      </c>
      <c r="L199" s="205">
        <f t="shared" si="278"/>
        <v>0</v>
      </c>
      <c r="M199" s="205">
        <f t="shared" si="278"/>
        <v>0.73400000000000321</v>
      </c>
      <c r="N199" s="205">
        <f t="shared" si="278"/>
        <v>0</v>
      </c>
      <c r="O199" s="205">
        <f t="shared" si="278"/>
        <v>1.4737520000000019</v>
      </c>
      <c r="P199" s="206">
        <f t="shared" si="278"/>
        <v>0</v>
      </c>
      <c r="Q199" s="207">
        <f t="shared" si="270"/>
        <v>4.8196623400358138</v>
      </c>
      <c r="R199" s="208">
        <f t="shared" si="271"/>
        <v>0</v>
      </c>
    </row>
    <row r="200" spans="1:18" x14ac:dyDescent="0.25">
      <c r="A200" s="42" t="s">
        <v>279</v>
      </c>
      <c r="B200" s="71" t="s">
        <v>280</v>
      </c>
      <c r="C200" s="44" t="s">
        <v>11</v>
      </c>
      <c r="D200" s="204">
        <f t="shared" ref="D200" si="279">D60</f>
        <v>6.0723379899999994</v>
      </c>
      <c r="E200" s="204">
        <v>2.91</v>
      </c>
      <c r="F200" s="213">
        <v>6.96436616</v>
      </c>
      <c r="G200" s="204">
        <f t="shared" ref="G200:P200" si="280">G60</f>
        <v>7.6854699999999996</v>
      </c>
      <c r="H200" s="204">
        <f t="shared" ref="H200:I200" si="281">H60</f>
        <v>0</v>
      </c>
      <c r="I200" s="204">
        <f t="shared" si="281"/>
        <v>7.6854699999999996</v>
      </c>
      <c r="J200" s="204">
        <f t="shared" si="280"/>
        <v>0</v>
      </c>
      <c r="K200" s="204">
        <f t="shared" ref="K200" si="282">K60</f>
        <v>7.6854699999999996</v>
      </c>
      <c r="L200" s="204">
        <f t="shared" si="280"/>
        <v>0</v>
      </c>
      <c r="M200" s="204">
        <f t="shared" ref="M200" si="283">M60</f>
        <v>7.6854699999999996</v>
      </c>
      <c r="N200" s="204">
        <f t="shared" si="280"/>
        <v>0</v>
      </c>
      <c r="O200" s="204">
        <f t="shared" ref="O200" si="284">O60</f>
        <v>7.6854699999999996</v>
      </c>
      <c r="P200" s="213">
        <f t="shared" si="280"/>
        <v>0</v>
      </c>
      <c r="Q200" s="207">
        <f t="shared" si="270"/>
        <v>38.427349999999997</v>
      </c>
      <c r="R200" s="208">
        <f t="shared" si="271"/>
        <v>0</v>
      </c>
    </row>
    <row r="201" spans="1:18" x14ac:dyDescent="0.25">
      <c r="A201" s="42" t="s">
        <v>281</v>
      </c>
      <c r="B201" s="71" t="s">
        <v>282</v>
      </c>
      <c r="C201" s="44" t="s">
        <v>11</v>
      </c>
      <c r="D201" s="204">
        <f t="shared" ref="D201" si="285">D62</f>
        <v>1.26466309</v>
      </c>
      <c r="E201" s="204">
        <v>0.80926670000000001</v>
      </c>
      <c r="F201" s="213">
        <v>0.68014140000000001</v>
      </c>
      <c r="G201" s="204">
        <f t="shared" ref="G201:P201" si="286">G62</f>
        <v>0.89305999999999996</v>
      </c>
      <c r="H201" s="204">
        <f t="shared" ref="H201:I201" si="287">H62</f>
        <v>0</v>
      </c>
      <c r="I201" s="204">
        <f t="shared" si="287"/>
        <v>0.89305999999999996</v>
      </c>
      <c r="J201" s="204">
        <f t="shared" si="286"/>
        <v>0</v>
      </c>
      <c r="K201" s="204">
        <f t="shared" ref="K201" si="288">K62</f>
        <v>0.89305999999999996</v>
      </c>
      <c r="L201" s="204">
        <f t="shared" si="286"/>
        <v>0</v>
      </c>
      <c r="M201" s="204">
        <f t="shared" ref="M201" si="289">M62</f>
        <v>0.89305999999999996</v>
      </c>
      <c r="N201" s="204">
        <f t="shared" si="286"/>
        <v>0</v>
      </c>
      <c r="O201" s="204">
        <f t="shared" ref="O201" si="290">O62</f>
        <v>0.89305999999999996</v>
      </c>
      <c r="P201" s="213">
        <f t="shared" si="286"/>
        <v>0</v>
      </c>
      <c r="Q201" s="207">
        <f t="shared" si="270"/>
        <v>4.4653</v>
      </c>
      <c r="R201" s="208">
        <f t="shared" si="271"/>
        <v>0</v>
      </c>
    </row>
    <row r="202" spans="1:18" x14ac:dyDescent="0.25">
      <c r="A202" s="42" t="s">
        <v>283</v>
      </c>
      <c r="B202" s="71" t="s">
        <v>284</v>
      </c>
      <c r="C202" s="44" t="s">
        <v>11</v>
      </c>
      <c r="D202" s="204">
        <v>0</v>
      </c>
      <c r="E202" s="204">
        <v>5.5969200000000004E-2</v>
      </c>
      <c r="F202" s="213">
        <v>5.2900000000000004E-3</v>
      </c>
      <c r="G202" s="204">
        <f t="shared" ref="G202" si="291">G75</f>
        <v>6.1760000000000002E-2</v>
      </c>
      <c r="H202" s="204">
        <v>0</v>
      </c>
      <c r="I202" s="204">
        <f t="shared" ref="I202" si="292">I75</f>
        <v>6.1760000000000002E-2</v>
      </c>
      <c r="J202" s="204">
        <v>0</v>
      </c>
      <c r="K202" s="204">
        <f t="shared" ref="K202" si="293">K75</f>
        <v>6.1760000000000002E-2</v>
      </c>
      <c r="L202" s="204">
        <v>0</v>
      </c>
      <c r="M202" s="204">
        <f t="shared" ref="M202" si="294">M75</f>
        <v>6.1760000000000002E-2</v>
      </c>
      <c r="N202" s="204">
        <v>0</v>
      </c>
      <c r="O202" s="204">
        <f t="shared" ref="O202" si="295">O75</f>
        <v>6.1760000000000002E-2</v>
      </c>
      <c r="P202" s="213">
        <v>0</v>
      </c>
      <c r="Q202" s="207">
        <f t="shared" si="270"/>
        <v>0.30880000000000002</v>
      </c>
      <c r="R202" s="208">
        <f t="shared" si="271"/>
        <v>0</v>
      </c>
    </row>
    <row r="203" spans="1:18" ht="31.5" x14ac:dyDescent="0.25">
      <c r="A203" s="42" t="s">
        <v>285</v>
      </c>
      <c r="B203" s="71" t="s">
        <v>286</v>
      </c>
      <c r="C203" s="44" t="s">
        <v>11</v>
      </c>
      <c r="D203" s="205">
        <v>0</v>
      </c>
      <c r="E203" s="205">
        <v>0</v>
      </c>
      <c r="F203" s="213">
        <v>0</v>
      </c>
      <c r="G203" s="205">
        <v>0</v>
      </c>
      <c r="H203" s="205">
        <v>0</v>
      </c>
      <c r="I203" s="205">
        <v>0</v>
      </c>
      <c r="J203" s="205">
        <v>0</v>
      </c>
      <c r="K203" s="205">
        <v>0</v>
      </c>
      <c r="L203" s="205">
        <v>0</v>
      </c>
      <c r="M203" s="205">
        <v>0</v>
      </c>
      <c r="N203" s="205">
        <v>0</v>
      </c>
      <c r="O203" s="205">
        <v>0</v>
      </c>
      <c r="P203" s="206">
        <v>0</v>
      </c>
      <c r="Q203" s="207">
        <f t="shared" si="270"/>
        <v>0</v>
      </c>
      <c r="R203" s="208">
        <f t="shared" si="271"/>
        <v>0</v>
      </c>
    </row>
    <row r="204" spans="1:18" x14ac:dyDescent="0.25">
      <c r="A204" s="42" t="s">
        <v>287</v>
      </c>
      <c r="B204" s="71" t="s">
        <v>288</v>
      </c>
      <c r="C204" s="44" t="s">
        <v>11</v>
      </c>
      <c r="D204" s="204">
        <f t="shared" ref="D204" si="296">D74+D78+D80</f>
        <v>14.173836</v>
      </c>
      <c r="E204" s="204">
        <v>61.11</v>
      </c>
      <c r="F204" s="213">
        <v>36.854830524715531</v>
      </c>
      <c r="G204" s="204">
        <f t="shared" ref="G204:P204" si="297">G74+G78+G80</f>
        <v>19.940739999999998</v>
      </c>
      <c r="H204" s="204">
        <f t="shared" ref="H204:I204" si="298">H74+H78+H80</f>
        <v>0</v>
      </c>
      <c r="I204" s="204">
        <f t="shared" si="298"/>
        <v>19.940739999999998</v>
      </c>
      <c r="J204" s="204">
        <f t="shared" si="297"/>
        <v>0</v>
      </c>
      <c r="K204" s="204">
        <f t="shared" ref="K204" si="299">K74+K78+K80</f>
        <v>19.940739999999998</v>
      </c>
      <c r="L204" s="204">
        <f t="shared" si="297"/>
        <v>0</v>
      </c>
      <c r="M204" s="204">
        <f t="shared" ref="M204" si="300">M74+M78+M80</f>
        <v>19.940739999999998</v>
      </c>
      <c r="N204" s="204">
        <f t="shared" si="297"/>
        <v>0</v>
      </c>
      <c r="O204" s="204">
        <f t="shared" ref="O204" si="301">O74+O78+O80</f>
        <v>19.940739999999998</v>
      </c>
      <c r="P204" s="213">
        <f t="shared" si="297"/>
        <v>0</v>
      </c>
      <c r="Q204" s="207">
        <f t="shared" si="270"/>
        <v>99.703699999999998</v>
      </c>
      <c r="R204" s="208">
        <f t="shared" si="271"/>
        <v>0</v>
      </c>
    </row>
    <row r="205" spans="1:18" x14ac:dyDescent="0.25">
      <c r="A205" s="57" t="s">
        <v>289</v>
      </c>
      <c r="B205" s="70" t="s">
        <v>290</v>
      </c>
      <c r="C205" s="59" t="s">
        <v>11</v>
      </c>
      <c r="D205" s="205">
        <f t="shared" ref="D205:E205" si="302">SUM(D206:D207,D211)</f>
        <v>0</v>
      </c>
      <c r="E205" s="205">
        <f t="shared" si="302"/>
        <v>0</v>
      </c>
      <c r="F205" s="213">
        <v>0</v>
      </c>
      <c r="G205" s="205">
        <f t="shared" ref="G205:N205" si="303">SUM(G206:G207,G211)</f>
        <v>0</v>
      </c>
      <c r="H205" s="205">
        <f t="shared" ref="H205:I205" si="304">SUM(H206:H207,H211)</f>
        <v>0</v>
      </c>
      <c r="I205" s="205">
        <f t="shared" si="304"/>
        <v>0</v>
      </c>
      <c r="J205" s="205">
        <f t="shared" si="303"/>
        <v>0</v>
      </c>
      <c r="K205" s="205">
        <f t="shared" ref="K205" si="305">SUM(K206:K207,K211)</f>
        <v>0</v>
      </c>
      <c r="L205" s="205">
        <f t="shared" si="303"/>
        <v>0</v>
      </c>
      <c r="M205" s="205">
        <f t="shared" ref="M205" si="306">SUM(M206:M207,M211)</f>
        <v>0</v>
      </c>
      <c r="N205" s="205">
        <f t="shared" si="303"/>
        <v>0</v>
      </c>
      <c r="O205" s="205">
        <f t="shared" ref="O205" si="307">SUM(O206:O207,O211)</f>
        <v>0</v>
      </c>
      <c r="P205" s="206">
        <f t="shared" ref="P205" si="308">SUM(P206:P207,P211)</f>
        <v>0</v>
      </c>
      <c r="Q205" s="207">
        <f t="shared" si="270"/>
        <v>0</v>
      </c>
      <c r="R205" s="208">
        <f t="shared" si="271"/>
        <v>0</v>
      </c>
    </row>
    <row r="206" spans="1:18" x14ac:dyDescent="0.25">
      <c r="A206" s="42" t="s">
        <v>291</v>
      </c>
      <c r="B206" s="71" t="s">
        <v>292</v>
      </c>
      <c r="C206" s="44" t="s">
        <v>11</v>
      </c>
      <c r="D206" s="205">
        <v>0</v>
      </c>
      <c r="E206" s="205">
        <v>0</v>
      </c>
      <c r="F206" s="213">
        <v>0</v>
      </c>
      <c r="G206" s="205">
        <v>0</v>
      </c>
      <c r="H206" s="205">
        <v>0</v>
      </c>
      <c r="I206" s="205">
        <v>0</v>
      </c>
      <c r="J206" s="205">
        <v>0</v>
      </c>
      <c r="K206" s="205">
        <v>0</v>
      </c>
      <c r="L206" s="205">
        <v>0</v>
      </c>
      <c r="M206" s="205">
        <v>0</v>
      </c>
      <c r="N206" s="205">
        <v>0</v>
      </c>
      <c r="O206" s="205">
        <v>0</v>
      </c>
      <c r="P206" s="206">
        <v>0</v>
      </c>
      <c r="Q206" s="207">
        <f t="shared" si="270"/>
        <v>0</v>
      </c>
      <c r="R206" s="208">
        <f t="shared" si="271"/>
        <v>0</v>
      </c>
    </row>
    <row r="207" spans="1:18" x14ac:dyDescent="0.25">
      <c r="A207" s="42" t="s">
        <v>293</v>
      </c>
      <c r="B207" s="71" t="s">
        <v>294</v>
      </c>
      <c r="C207" s="44" t="s">
        <v>11</v>
      </c>
      <c r="D207" s="205"/>
      <c r="E207" s="205"/>
      <c r="F207" s="206"/>
      <c r="G207" s="205"/>
      <c r="H207" s="205"/>
      <c r="I207" s="205"/>
      <c r="J207" s="205"/>
      <c r="K207" s="205"/>
      <c r="L207" s="205"/>
      <c r="M207" s="205"/>
      <c r="N207" s="205"/>
      <c r="O207" s="205"/>
      <c r="P207" s="206"/>
      <c r="Q207" s="211"/>
      <c r="R207" s="212"/>
    </row>
    <row r="208" spans="1:18" ht="31.5" x14ac:dyDescent="0.25">
      <c r="A208" s="42" t="s">
        <v>295</v>
      </c>
      <c r="B208" s="56" t="s">
        <v>296</v>
      </c>
      <c r="C208" s="44" t="s">
        <v>11</v>
      </c>
      <c r="D208" s="205">
        <f t="shared" ref="D208:E208" si="309">D209+D210</f>
        <v>0</v>
      </c>
      <c r="E208" s="205">
        <f t="shared" si="309"/>
        <v>0</v>
      </c>
      <c r="F208" s="213">
        <v>0</v>
      </c>
      <c r="G208" s="205">
        <f t="shared" ref="G208:N208" si="310">G209+G210</f>
        <v>0</v>
      </c>
      <c r="H208" s="205">
        <f t="shared" ref="H208:I208" si="311">H209+H210</f>
        <v>0</v>
      </c>
      <c r="I208" s="205">
        <f t="shared" si="311"/>
        <v>0</v>
      </c>
      <c r="J208" s="205">
        <f t="shared" si="310"/>
        <v>0</v>
      </c>
      <c r="K208" s="205">
        <f t="shared" ref="K208" si="312">K209+K210</f>
        <v>0</v>
      </c>
      <c r="L208" s="205">
        <f t="shared" si="310"/>
        <v>0</v>
      </c>
      <c r="M208" s="205">
        <f t="shared" ref="M208" si="313">M209+M210</f>
        <v>0</v>
      </c>
      <c r="N208" s="205">
        <f t="shared" si="310"/>
        <v>0</v>
      </c>
      <c r="O208" s="205">
        <f t="shared" ref="O208" si="314">O209+O210</f>
        <v>0</v>
      </c>
      <c r="P208" s="206">
        <f t="shared" ref="P208" si="315">P209+P210</f>
        <v>0</v>
      </c>
      <c r="Q208" s="207">
        <f>G208+I208+K208+M208+O208</f>
        <v>0</v>
      </c>
      <c r="R208" s="208">
        <f>H208+J208+L208+N208+P208</f>
        <v>0</v>
      </c>
    </row>
    <row r="209" spans="1:18" x14ac:dyDescent="0.25">
      <c r="A209" s="42" t="s">
        <v>297</v>
      </c>
      <c r="B209" s="60" t="s">
        <v>298</v>
      </c>
      <c r="C209" s="44" t="s">
        <v>11</v>
      </c>
      <c r="D209" s="205"/>
      <c r="E209" s="205"/>
      <c r="F209" s="206"/>
      <c r="G209" s="205"/>
      <c r="H209" s="205"/>
      <c r="I209" s="205"/>
      <c r="J209" s="205"/>
      <c r="K209" s="205"/>
      <c r="L209" s="205"/>
      <c r="M209" s="205"/>
      <c r="N209" s="205"/>
      <c r="O209" s="205"/>
      <c r="P209" s="206"/>
      <c r="Q209" s="211"/>
      <c r="R209" s="212"/>
    </row>
    <row r="210" spans="1:18" x14ac:dyDescent="0.25">
      <c r="A210" s="42" t="s">
        <v>299</v>
      </c>
      <c r="B210" s="60" t="s">
        <v>300</v>
      </c>
      <c r="C210" s="44" t="s">
        <v>11</v>
      </c>
      <c r="D210" s="205"/>
      <c r="E210" s="205"/>
      <c r="F210" s="206"/>
      <c r="G210" s="205"/>
      <c r="H210" s="205"/>
      <c r="I210" s="205"/>
      <c r="J210" s="205"/>
      <c r="K210" s="205"/>
      <c r="L210" s="205"/>
      <c r="M210" s="205"/>
      <c r="N210" s="205"/>
      <c r="O210" s="205"/>
      <c r="P210" s="206"/>
      <c r="Q210" s="211"/>
      <c r="R210" s="212"/>
    </row>
    <row r="211" spans="1:18" x14ac:dyDescent="0.25">
      <c r="A211" s="42" t="s">
        <v>301</v>
      </c>
      <c r="B211" s="71" t="s">
        <v>302</v>
      </c>
      <c r="C211" s="44" t="s">
        <v>11</v>
      </c>
      <c r="D211" s="205">
        <v>0</v>
      </c>
      <c r="E211" s="205">
        <v>0</v>
      </c>
      <c r="F211" s="213">
        <v>0</v>
      </c>
      <c r="G211" s="205">
        <v>0</v>
      </c>
      <c r="H211" s="205">
        <v>0</v>
      </c>
      <c r="I211" s="205">
        <v>0</v>
      </c>
      <c r="J211" s="205">
        <v>0</v>
      </c>
      <c r="K211" s="205">
        <v>0</v>
      </c>
      <c r="L211" s="205">
        <v>0</v>
      </c>
      <c r="M211" s="205">
        <v>0</v>
      </c>
      <c r="N211" s="205">
        <v>0</v>
      </c>
      <c r="O211" s="205">
        <v>0</v>
      </c>
      <c r="P211" s="206">
        <v>0</v>
      </c>
      <c r="Q211" s="207">
        <f t="shared" ref="Q211:Q257" si="316">G211+I211+K211+M211+O211</f>
        <v>0</v>
      </c>
      <c r="R211" s="208">
        <f t="shared" ref="R211:R257" si="317">H211+J211+L211+N211+P211</f>
        <v>0</v>
      </c>
    </row>
    <row r="212" spans="1:18" x14ac:dyDescent="0.25">
      <c r="A212" s="57" t="s">
        <v>303</v>
      </c>
      <c r="B212" s="70" t="s">
        <v>304</v>
      </c>
      <c r="C212" s="59" t="s">
        <v>11</v>
      </c>
      <c r="D212" s="205">
        <f>D213+D220+D221+D222</f>
        <v>26.545000000000002</v>
      </c>
      <c r="E212" s="205">
        <f>E213+E220+E221+E222</f>
        <v>28.67</v>
      </c>
      <c r="F212" s="206">
        <v>29.623000000000037</v>
      </c>
      <c r="G212" s="205">
        <f t="shared" ref="G212:P212" si="318">G213+G220+G221+G222</f>
        <v>65</v>
      </c>
      <c r="H212" s="205">
        <f t="shared" si="318"/>
        <v>0</v>
      </c>
      <c r="I212" s="205">
        <f t="shared" si="318"/>
        <v>65</v>
      </c>
      <c r="J212" s="205">
        <f t="shared" si="318"/>
        <v>0</v>
      </c>
      <c r="K212" s="205">
        <f t="shared" si="318"/>
        <v>65</v>
      </c>
      <c r="L212" s="205">
        <f t="shared" si="318"/>
        <v>0</v>
      </c>
      <c r="M212" s="205">
        <f t="shared" si="318"/>
        <v>68.276049999999998</v>
      </c>
      <c r="N212" s="205">
        <f t="shared" si="318"/>
        <v>0</v>
      </c>
      <c r="O212" s="205">
        <f t="shared" si="318"/>
        <v>68.698759999999993</v>
      </c>
      <c r="P212" s="206">
        <f t="shared" si="318"/>
        <v>0</v>
      </c>
      <c r="Q212" s="207">
        <f t="shared" si="316"/>
        <v>331.97480999999999</v>
      </c>
      <c r="R212" s="208">
        <f t="shared" si="317"/>
        <v>0</v>
      </c>
    </row>
    <row r="213" spans="1:18" x14ac:dyDescent="0.25">
      <c r="A213" s="42" t="s">
        <v>305</v>
      </c>
      <c r="B213" s="71" t="s">
        <v>306</v>
      </c>
      <c r="C213" s="44" t="s">
        <v>11</v>
      </c>
      <c r="D213" s="205">
        <f>SUM(D214:D219)</f>
        <v>26.545000000000002</v>
      </c>
      <c r="E213" s="205">
        <f>SUM(E214:E219)</f>
        <v>28.67</v>
      </c>
      <c r="F213" s="206">
        <v>29.623000000000037</v>
      </c>
      <c r="G213" s="205">
        <f t="shared" ref="G213:P213" si="319">SUM(G214:G219)</f>
        <v>65</v>
      </c>
      <c r="H213" s="205">
        <f t="shared" si="319"/>
        <v>0</v>
      </c>
      <c r="I213" s="205">
        <f t="shared" si="319"/>
        <v>65</v>
      </c>
      <c r="J213" s="205">
        <f t="shared" si="319"/>
        <v>0</v>
      </c>
      <c r="K213" s="205">
        <f t="shared" si="319"/>
        <v>65</v>
      </c>
      <c r="L213" s="205">
        <f t="shared" si="319"/>
        <v>0</v>
      </c>
      <c r="M213" s="205">
        <f t="shared" si="319"/>
        <v>68.276049999999998</v>
      </c>
      <c r="N213" s="205">
        <f t="shared" si="319"/>
        <v>0</v>
      </c>
      <c r="O213" s="205">
        <f t="shared" si="319"/>
        <v>68.698759999999993</v>
      </c>
      <c r="P213" s="206">
        <f t="shared" si="319"/>
        <v>0</v>
      </c>
      <c r="Q213" s="207">
        <f t="shared" si="316"/>
        <v>331.97480999999999</v>
      </c>
      <c r="R213" s="208">
        <f t="shared" si="317"/>
        <v>0</v>
      </c>
    </row>
    <row r="214" spans="1:18" x14ac:dyDescent="0.25">
      <c r="A214" s="42" t="s">
        <v>307</v>
      </c>
      <c r="B214" s="56" t="s">
        <v>308</v>
      </c>
      <c r="C214" s="44" t="s">
        <v>11</v>
      </c>
      <c r="D214" s="205">
        <v>25.585000000000001</v>
      </c>
      <c r="E214" s="205">
        <v>14.74</v>
      </c>
      <c r="F214" s="205">
        <v>29.623000000000037</v>
      </c>
      <c r="G214" s="205">
        <v>65</v>
      </c>
      <c r="H214" s="205">
        <v>0</v>
      </c>
      <c r="I214" s="205">
        <v>65</v>
      </c>
      <c r="J214" s="205">
        <v>0</v>
      </c>
      <c r="K214" s="205">
        <v>65</v>
      </c>
      <c r="L214" s="205">
        <v>0</v>
      </c>
      <c r="M214" s="205">
        <v>68.276049999999998</v>
      </c>
      <c r="N214" s="205">
        <v>0</v>
      </c>
      <c r="O214" s="205">
        <v>68.698759999999993</v>
      </c>
      <c r="P214" s="206">
        <v>0</v>
      </c>
      <c r="Q214" s="207">
        <f t="shared" si="316"/>
        <v>331.97480999999999</v>
      </c>
      <c r="R214" s="208">
        <f t="shared" si="317"/>
        <v>0</v>
      </c>
    </row>
    <row r="215" spans="1:18" x14ac:dyDescent="0.25">
      <c r="A215" s="42" t="s">
        <v>309</v>
      </c>
      <c r="B215" s="56" t="s">
        <v>310</v>
      </c>
      <c r="C215" s="44" t="s">
        <v>11</v>
      </c>
      <c r="D215" s="205">
        <v>0.96</v>
      </c>
      <c r="E215" s="205">
        <v>13.93</v>
      </c>
      <c r="F215" s="206">
        <v>0</v>
      </c>
      <c r="G215" s="205">
        <v>0</v>
      </c>
      <c r="H215" s="205">
        <v>0</v>
      </c>
      <c r="I215" s="205">
        <v>0</v>
      </c>
      <c r="J215" s="205">
        <v>0</v>
      </c>
      <c r="K215" s="205">
        <v>0</v>
      </c>
      <c r="L215" s="205">
        <v>0</v>
      </c>
      <c r="M215" s="205">
        <v>0</v>
      </c>
      <c r="N215" s="205">
        <v>0</v>
      </c>
      <c r="O215" s="205">
        <v>0</v>
      </c>
      <c r="P215" s="206">
        <v>0</v>
      </c>
      <c r="Q215" s="207">
        <f t="shared" si="316"/>
        <v>0</v>
      </c>
      <c r="R215" s="208">
        <f t="shared" si="317"/>
        <v>0</v>
      </c>
    </row>
    <row r="216" spans="1:18" ht="31.5" x14ac:dyDescent="0.25">
      <c r="A216" s="42" t="s">
        <v>311</v>
      </c>
      <c r="B216" s="56" t="s">
        <v>312</v>
      </c>
      <c r="C216" s="44" t="s">
        <v>11</v>
      </c>
      <c r="D216" s="205">
        <v>0</v>
      </c>
      <c r="E216" s="205">
        <v>0</v>
      </c>
      <c r="F216" s="206">
        <v>0</v>
      </c>
      <c r="G216" s="205">
        <v>0</v>
      </c>
      <c r="H216" s="205">
        <v>0</v>
      </c>
      <c r="I216" s="205">
        <v>0</v>
      </c>
      <c r="J216" s="205">
        <v>0</v>
      </c>
      <c r="K216" s="205">
        <v>0</v>
      </c>
      <c r="L216" s="205">
        <v>0</v>
      </c>
      <c r="M216" s="205">
        <v>0</v>
      </c>
      <c r="N216" s="205">
        <v>0</v>
      </c>
      <c r="O216" s="205">
        <v>0</v>
      </c>
      <c r="P216" s="206">
        <v>0</v>
      </c>
      <c r="Q216" s="207">
        <f t="shared" si="316"/>
        <v>0</v>
      </c>
      <c r="R216" s="208">
        <f t="shared" si="317"/>
        <v>0</v>
      </c>
    </row>
    <row r="217" spans="1:18" x14ac:dyDescent="0.25">
      <c r="A217" s="42" t="s">
        <v>313</v>
      </c>
      <c r="B217" s="56" t="s">
        <v>314</v>
      </c>
      <c r="C217" s="44" t="s">
        <v>11</v>
      </c>
      <c r="D217" s="205">
        <v>0</v>
      </c>
      <c r="E217" s="205">
        <v>0</v>
      </c>
      <c r="F217" s="206">
        <v>0</v>
      </c>
      <c r="G217" s="205">
        <v>0</v>
      </c>
      <c r="H217" s="205">
        <v>0</v>
      </c>
      <c r="I217" s="205">
        <v>0</v>
      </c>
      <c r="J217" s="205">
        <v>0</v>
      </c>
      <c r="K217" s="205">
        <v>0</v>
      </c>
      <c r="L217" s="205">
        <v>0</v>
      </c>
      <c r="M217" s="205">
        <v>0</v>
      </c>
      <c r="N217" s="205">
        <v>0</v>
      </c>
      <c r="O217" s="205">
        <v>0</v>
      </c>
      <c r="P217" s="206">
        <v>0</v>
      </c>
      <c r="Q217" s="207">
        <f t="shared" si="316"/>
        <v>0</v>
      </c>
      <c r="R217" s="208">
        <f t="shared" si="317"/>
        <v>0</v>
      </c>
    </row>
    <row r="218" spans="1:18" x14ac:dyDescent="0.25">
      <c r="A218" s="42" t="s">
        <v>315</v>
      </c>
      <c r="B218" s="56" t="s">
        <v>316</v>
      </c>
      <c r="C218" s="44" t="s">
        <v>11</v>
      </c>
      <c r="D218" s="205">
        <v>0</v>
      </c>
      <c r="E218" s="205">
        <v>0</v>
      </c>
      <c r="F218" s="206">
        <v>0</v>
      </c>
      <c r="G218" s="205">
        <v>0</v>
      </c>
      <c r="H218" s="205">
        <v>0</v>
      </c>
      <c r="I218" s="205">
        <v>0</v>
      </c>
      <c r="J218" s="205">
        <v>0</v>
      </c>
      <c r="K218" s="205">
        <v>0</v>
      </c>
      <c r="L218" s="205">
        <v>0</v>
      </c>
      <c r="M218" s="205">
        <v>0</v>
      </c>
      <c r="N218" s="205">
        <v>0</v>
      </c>
      <c r="O218" s="205">
        <v>0</v>
      </c>
      <c r="P218" s="206">
        <v>0</v>
      </c>
      <c r="Q218" s="207">
        <f t="shared" si="316"/>
        <v>0</v>
      </c>
      <c r="R218" s="208">
        <f t="shared" si="317"/>
        <v>0</v>
      </c>
    </row>
    <row r="219" spans="1:18" x14ac:dyDescent="0.25">
      <c r="A219" s="42" t="s">
        <v>317</v>
      </c>
      <c r="B219" s="56" t="s">
        <v>318</v>
      </c>
      <c r="C219" s="44" t="s">
        <v>11</v>
      </c>
      <c r="D219" s="205"/>
      <c r="E219" s="205">
        <v>0</v>
      </c>
      <c r="F219" s="206">
        <v>0</v>
      </c>
      <c r="G219" s="205">
        <v>0</v>
      </c>
      <c r="H219" s="205">
        <v>0</v>
      </c>
      <c r="I219" s="205">
        <v>0</v>
      </c>
      <c r="J219" s="205">
        <v>0</v>
      </c>
      <c r="K219" s="205">
        <v>0</v>
      </c>
      <c r="L219" s="205">
        <v>0</v>
      </c>
      <c r="M219" s="205">
        <v>0</v>
      </c>
      <c r="N219" s="205">
        <v>0</v>
      </c>
      <c r="O219" s="205">
        <v>0</v>
      </c>
      <c r="P219" s="206">
        <v>0</v>
      </c>
      <c r="Q219" s="207">
        <f t="shared" si="316"/>
        <v>0</v>
      </c>
      <c r="R219" s="208">
        <f t="shared" si="317"/>
        <v>0</v>
      </c>
    </row>
    <row r="220" spans="1:18" x14ac:dyDescent="0.25">
      <c r="A220" s="42" t="s">
        <v>319</v>
      </c>
      <c r="B220" s="71" t="s">
        <v>320</v>
      </c>
      <c r="C220" s="44" t="s">
        <v>11</v>
      </c>
      <c r="D220" s="205">
        <v>0</v>
      </c>
      <c r="E220" s="205">
        <v>0</v>
      </c>
      <c r="F220" s="206">
        <v>0</v>
      </c>
      <c r="G220" s="205">
        <v>0</v>
      </c>
      <c r="H220" s="205">
        <v>0</v>
      </c>
      <c r="I220" s="205">
        <v>0</v>
      </c>
      <c r="J220" s="205">
        <v>0</v>
      </c>
      <c r="K220" s="205">
        <v>0</v>
      </c>
      <c r="L220" s="205">
        <v>0</v>
      </c>
      <c r="M220" s="205">
        <v>0</v>
      </c>
      <c r="N220" s="205">
        <v>0</v>
      </c>
      <c r="O220" s="205">
        <v>0</v>
      </c>
      <c r="P220" s="206">
        <v>0</v>
      </c>
      <c r="Q220" s="207">
        <f t="shared" si="316"/>
        <v>0</v>
      </c>
      <c r="R220" s="208">
        <f t="shared" si="317"/>
        <v>0</v>
      </c>
    </row>
    <row r="221" spans="1:18" x14ac:dyDescent="0.25">
      <c r="A221" s="42" t="s">
        <v>321</v>
      </c>
      <c r="B221" s="71" t="s">
        <v>322</v>
      </c>
      <c r="C221" s="44" t="s">
        <v>11</v>
      </c>
      <c r="D221" s="205">
        <v>0</v>
      </c>
      <c r="E221" s="205">
        <v>0</v>
      </c>
      <c r="F221" s="206">
        <v>0</v>
      </c>
      <c r="G221" s="205">
        <v>0</v>
      </c>
      <c r="H221" s="205">
        <v>0</v>
      </c>
      <c r="I221" s="205">
        <v>0</v>
      </c>
      <c r="J221" s="205">
        <v>0</v>
      </c>
      <c r="K221" s="205">
        <v>0</v>
      </c>
      <c r="L221" s="205">
        <v>0</v>
      </c>
      <c r="M221" s="205">
        <v>0</v>
      </c>
      <c r="N221" s="205">
        <v>0</v>
      </c>
      <c r="O221" s="205">
        <v>0</v>
      </c>
      <c r="P221" s="206">
        <v>0</v>
      </c>
      <c r="Q221" s="207">
        <f t="shared" si="316"/>
        <v>0</v>
      </c>
      <c r="R221" s="208">
        <f t="shared" si="317"/>
        <v>0</v>
      </c>
    </row>
    <row r="222" spans="1:18" x14ac:dyDescent="0.25">
      <c r="A222" s="42" t="s">
        <v>323</v>
      </c>
      <c r="B222" s="71" t="s">
        <v>101</v>
      </c>
      <c r="C222" s="44" t="s">
        <v>217</v>
      </c>
      <c r="D222" s="204">
        <f t="shared" ref="D222:E222" si="320">D223</f>
        <v>0</v>
      </c>
      <c r="E222" s="204">
        <f t="shared" si="320"/>
        <v>0</v>
      </c>
      <c r="F222" s="213">
        <v>0</v>
      </c>
      <c r="G222" s="204">
        <f t="shared" ref="G222:P222" si="321">G223</f>
        <v>0</v>
      </c>
      <c r="H222" s="204">
        <f t="shared" si="321"/>
        <v>0</v>
      </c>
      <c r="I222" s="204">
        <f t="shared" si="321"/>
        <v>0</v>
      </c>
      <c r="J222" s="204">
        <f t="shared" si="321"/>
        <v>0</v>
      </c>
      <c r="K222" s="204">
        <f t="shared" si="321"/>
        <v>0</v>
      </c>
      <c r="L222" s="204">
        <f t="shared" si="321"/>
        <v>0</v>
      </c>
      <c r="M222" s="204">
        <f t="shared" si="321"/>
        <v>0</v>
      </c>
      <c r="N222" s="204">
        <f t="shared" si="321"/>
        <v>0</v>
      </c>
      <c r="O222" s="204">
        <f t="shared" si="321"/>
        <v>0</v>
      </c>
      <c r="P222" s="213">
        <f t="shared" si="321"/>
        <v>0</v>
      </c>
      <c r="Q222" s="207">
        <f t="shared" si="316"/>
        <v>0</v>
      </c>
      <c r="R222" s="208">
        <f t="shared" si="317"/>
        <v>0</v>
      </c>
    </row>
    <row r="223" spans="1:18" ht="31.5" x14ac:dyDescent="0.25">
      <c r="A223" s="42" t="s">
        <v>324</v>
      </c>
      <c r="B223" s="71" t="s">
        <v>325</v>
      </c>
      <c r="C223" s="44" t="s">
        <v>11</v>
      </c>
      <c r="D223" s="205">
        <v>0</v>
      </c>
      <c r="E223" s="205">
        <v>0</v>
      </c>
      <c r="F223" s="206">
        <v>0</v>
      </c>
      <c r="G223" s="205">
        <v>0</v>
      </c>
      <c r="H223" s="205">
        <v>0</v>
      </c>
      <c r="I223" s="205">
        <v>0</v>
      </c>
      <c r="J223" s="205">
        <v>0</v>
      </c>
      <c r="K223" s="205">
        <v>0</v>
      </c>
      <c r="L223" s="205">
        <v>0</v>
      </c>
      <c r="M223" s="205">
        <v>0</v>
      </c>
      <c r="N223" s="205">
        <v>0</v>
      </c>
      <c r="O223" s="205">
        <v>0</v>
      </c>
      <c r="P223" s="206">
        <v>0</v>
      </c>
      <c r="Q223" s="207">
        <f t="shared" si="316"/>
        <v>0</v>
      </c>
      <c r="R223" s="208">
        <f t="shared" si="317"/>
        <v>0</v>
      </c>
    </row>
    <row r="224" spans="1:18" hidden="1" x14ac:dyDescent="0.25">
      <c r="A224" s="57" t="s">
        <v>326</v>
      </c>
      <c r="B224" s="70" t="s">
        <v>327</v>
      </c>
      <c r="C224" s="59" t="s">
        <v>11</v>
      </c>
      <c r="D224" s="205">
        <f t="shared" ref="D224:E224" si="322">SUM(D225:D226,D230:D231,D234:D236)</f>
        <v>0</v>
      </c>
      <c r="E224" s="205">
        <f t="shared" si="322"/>
        <v>0</v>
      </c>
      <c r="F224" s="206">
        <v>0</v>
      </c>
      <c r="G224" s="205">
        <f t="shared" ref="G224:P224" si="323">SUM(G225:G226,G230:G231,G234:G236)</f>
        <v>0</v>
      </c>
      <c r="H224" s="205">
        <f t="shared" ref="H224:I224" si="324">SUM(H225:H226,H230:H231,H234:H236)</f>
        <v>0</v>
      </c>
      <c r="I224" s="205">
        <f t="shared" si="324"/>
        <v>0</v>
      </c>
      <c r="J224" s="205">
        <f t="shared" si="323"/>
        <v>0</v>
      </c>
      <c r="K224" s="205">
        <f t="shared" ref="K224" si="325">SUM(K225:K226,K230:K231,K234:K236)</f>
        <v>0</v>
      </c>
      <c r="L224" s="205">
        <f t="shared" si="323"/>
        <v>0</v>
      </c>
      <c r="M224" s="205">
        <f t="shared" ref="M224" si="326">SUM(M225:M226,M230:M231,M234:M236)</f>
        <v>0</v>
      </c>
      <c r="N224" s="205">
        <f t="shared" si="323"/>
        <v>0</v>
      </c>
      <c r="O224" s="205">
        <f t="shared" ref="O224" si="327">SUM(O225:O226,O230:O231,O234:O236)</f>
        <v>0</v>
      </c>
      <c r="P224" s="206">
        <f t="shared" si="323"/>
        <v>0</v>
      </c>
      <c r="Q224" s="207">
        <f t="shared" si="316"/>
        <v>0</v>
      </c>
      <c r="R224" s="208">
        <f t="shared" si="317"/>
        <v>0</v>
      </c>
    </row>
    <row r="225" spans="1:18" hidden="1" x14ac:dyDescent="0.25">
      <c r="A225" s="42" t="s">
        <v>328</v>
      </c>
      <c r="B225" s="71" t="s">
        <v>329</v>
      </c>
      <c r="C225" s="44" t="s">
        <v>11</v>
      </c>
      <c r="D225" s="205"/>
      <c r="E225" s="205"/>
      <c r="F225" s="206"/>
      <c r="G225" s="205"/>
      <c r="H225" s="205"/>
      <c r="I225" s="205"/>
      <c r="J225" s="205"/>
      <c r="K225" s="205"/>
      <c r="L225" s="205"/>
      <c r="M225" s="205"/>
      <c r="N225" s="205"/>
      <c r="O225" s="205"/>
      <c r="P225" s="206"/>
      <c r="Q225" s="207">
        <f t="shared" si="316"/>
        <v>0</v>
      </c>
      <c r="R225" s="208">
        <f t="shared" si="317"/>
        <v>0</v>
      </c>
    </row>
    <row r="226" spans="1:18" hidden="1" x14ac:dyDescent="0.25">
      <c r="A226" s="42" t="s">
        <v>330</v>
      </c>
      <c r="B226" s="71" t="s">
        <v>331</v>
      </c>
      <c r="C226" s="44" t="s">
        <v>11</v>
      </c>
      <c r="D226" s="205">
        <f t="shared" ref="D226:E226" si="328">SUM(D227:D229)</f>
        <v>0</v>
      </c>
      <c r="E226" s="205">
        <f t="shared" si="328"/>
        <v>0</v>
      </c>
      <c r="F226" s="206">
        <v>0</v>
      </c>
      <c r="G226" s="205">
        <f t="shared" ref="G226:P226" si="329">SUM(G227:G229)</f>
        <v>0</v>
      </c>
      <c r="H226" s="205">
        <f t="shared" ref="H226:I226" si="330">SUM(H227:H229)</f>
        <v>0</v>
      </c>
      <c r="I226" s="205">
        <f t="shared" si="330"/>
        <v>0</v>
      </c>
      <c r="J226" s="205">
        <f t="shared" si="329"/>
        <v>0</v>
      </c>
      <c r="K226" s="205">
        <f t="shared" ref="K226" si="331">SUM(K227:K229)</f>
        <v>0</v>
      </c>
      <c r="L226" s="205">
        <f t="shared" si="329"/>
        <v>0</v>
      </c>
      <c r="M226" s="205">
        <f t="shared" ref="M226" si="332">SUM(M227:M229)</f>
        <v>0</v>
      </c>
      <c r="N226" s="205">
        <f t="shared" si="329"/>
        <v>0</v>
      </c>
      <c r="O226" s="205">
        <f t="shared" ref="O226" si="333">SUM(O227:O229)</f>
        <v>0</v>
      </c>
      <c r="P226" s="206">
        <f t="shared" si="329"/>
        <v>0</v>
      </c>
      <c r="Q226" s="207">
        <f t="shared" si="316"/>
        <v>0</v>
      </c>
      <c r="R226" s="208">
        <f t="shared" si="317"/>
        <v>0</v>
      </c>
    </row>
    <row r="227" spans="1:18" hidden="1" x14ac:dyDescent="0.25">
      <c r="A227" s="42" t="s">
        <v>332</v>
      </c>
      <c r="B227" s="56" t="s">
        <v>333</v>
      </c>
      <c r="C227" s="44" t="s">
        <v>11</v>
      </c>
      <c r="D227" s="205">
        <v>0</v>
      </c>
      <c r="E227" s="205">
        <v>0</v>
      </c>
      <c r="F227" s="206">
        <v>0</v>
      </c>
      <c r="G227" s="205">
        <v>0</v>
      </c>
      <c r="H227" s="205">
        <v>0</v>
      </c>
      <c r="I227" s="205">
        <v>0</v>
      </c>
      <c r="J227" s="205">
        <v>0</v>
      </c>
      <c r="K227" s="205">
        <v>0</v>
      </c>
      <c r="L227" s="205">
        <v>0</v>
      </c>
      <c r="M227" s="205">
        <v>0</v>
      </c>
      <c r="N227" s="205">
        <v>0</v>
      </c>
      <c r="O227" s="205">
        <v>0</v>
      </c>
      <c r="P227" s="206">
        <v>0</v>
      </c>
      <c r="Q227" s="207">
        <f t="shared" si="316"/>
        <v>0</v>
      </c>
      <c r="R227" s="208">
        <f t="shared" si="317"/>
        <v>0</v>
      </c>
    </row>
    <row r="228" spans="1:18" hidden="1" x14ac:dyDescent="0.25">
      <c r="A228" s="42" t="s">
        <v>334</v>
      </c>
      <c r="B228" s="56" t="s">
        <v>335</v>
      </c>
      <c r="C228" s="44" t="s">
        <v>11</v>
      </c>
      <c r="D228" s="205">
        <v>0</v>
      </c>
      <c r="E228" s="205">
        <v>0</v>
      </c>
      <c r="F228" s="206">
        <v>0</v>
      </c>
      <c r="G228" s="205">
        <v>0</v>
      </c>
      <c r="H228" s="205">
        <v>0</v>
      </c>
      <c r="I228" s="205">
        <v>0</v>
      </c>
      <c r="J228" s="205">
        <v>0</v>
      </c>
      <c r="K228" s="205">
        <v>0</v>
      </c>
      <c r="L228" s="205">
        <v>0</v>
      </c>
      <c r="M228" s="205">
        <v>0</v>
      </c>
      <c r="N228" s="205">
        <v>0</v>
      </c>
      <c r="O228" s="205">
        <v>0</v>
      </c>
      <c r="P228" s="206">
        <v>0</v>
      </c>
      <c r="Q228" s="207">
        <f t="shared" si="316"/>
        <v>0</v>
      </c>
      <c r="R228" s="208">
        <f t="shared" si="317"/>
        <v>0</v>
      </c>
    </row>
    <row r="229" spans="1:18" hidden="1" x14ac:dyDescent="0.25">
      <c r="A229" s="42" t="s">
        <v>336</v>
      </c>
      <c r="B229" s="56" t="s">
        <v>337</v>
      </c>
      <c r="C229" s="44" t="s">
        <v>11</v>
      </c>
      <c r="D229" s="205">
        <v>0</v>
      </c>
      <c r="E229" s="205">
        <v>0</v>
      </c>
      <c r="F229" s="206">
        <v>0</v>
      </c>
      <c r="G229" s="205">
        <v>0</v>
      </c>
      <c r="H229" s="205">
        <v>0</v>
      </c>
      <c r="I229" s="205">
        <v>0</v>
      </c>
      <c r="J229" s="205">
        <v>0</v>
      </c>
      <c r="K229" s="205">
        <v>0</v>
      </c>
      <c r="L229" s="205">
        <v>0</v>
      </c>
      <c r="M229" s="205">
        <v>0</v>
      </c>
      <c r="N229" s="205">
        <v>0</v>
      </c>
      <c r="O229" s="205">
        <v>0</v>
      </c>
      <c r="P229" s="206">
        <v>0</v>
      </c>
      <c r="Q229" s="207">
        <f t="shared" si="316"/>
        <v>0</v>
      </c>
      <c r="R229" s="208">
        <f t="shared" si="317"/>
        <v>0</v>
      </c>
    </row>
    <row r="230" spans="1:18" hidden="1" x14ac:dyDescent="0.25">
      <c r="A230" s="42" t="s">
        <v>338</v>
      </c>
      <c r="B230" s="71" t="s">
        <v>339</v>
      </c>
      <c r="C230" s="44" t="s">
        <v>11</v>
      </c>
      <c r="D230" s="205">
        <v>0</v>
      </c>
      <c r="E230" s="205">
        <v>0</v>
      </c>
      <c r="F230" s="206">
        <v>0</v>
      </c>
      <c r="G230" s="205">
        <v>0</v>
      </c>
      <c r="H230" s="205">
        <v>0</v>
      </c>
      <c r="I230" s="205">
        <v>0</v>
      </c>
      <c r="J230" s="205">
        <v>0</v>
      </c>
      <c r="K230" s="205">
        <v>0</v>
      </c>
      <c r="L230" s="205">
        <v>0</v>
      </c>
      <c r="M230" s="205">
        <v>0</v>
      </c>
      <c r="N230" s="205">
        <v>0</v>
      </c>
      <c r="O230" s="205">
        <v>0</v>
      </c>
      <c r="P230" s="206">
        <v>0</v>
      </c>
      <c r="Q230" s="207">
        <f t="shared" si="316"/>
        <v>0</v>
      </c>
      <c r="R230" s="208">
        <f t="shared" si="317"/>
        <v>0</v>
      </c>
    </row>
    <row r="231" spans="1:18" hidden="1" x14ac:dyDescent="0.25">
      <c r="A231" s="42" t="s">
        <v>340</v>
      </c>
      <c r="B231" s="71" t="s">
        <v>341</v>
      </c>
      <c r="C231" s="44" t="s">
        <v>11</v>
      </c>
      <c r="D231" s="205">
        <f t="shared" ref="D231:E231" si="334">D232+D233</f>
        <v>0</v>
      </c>
      <c r="E231" s="205">
        <f t="shared" si="334"/>
        <v>0</v>
      </c>
      <c r="F231" s="206">
        <v>0</v>
      </c>
      <c r="G231" s="205">
        <f t="shared" ref="G231:P231" si="335">G232+G233</f>
        <v>0</v>
      </c>
      <c r="H231" s="205">
        <f t="shared" ref="H231:I231" si="336">H232+H233</f>
        <v>0</v>
      </c>
      <c r="I231" s="205">
        <f t="shared" si="336"/>
        <v>0</v>
      </c>
      <c r="J231" s="205">
        <f t="shared" si="335"/>
        <v>0</v>
      </c>
      <c r="K231" s="205">
        <f t="shared" ref="K231" si="337">K232+K233</f>
        <v>0</v>
      </c>
      <c r="L231" s="205">
        <f t="shared" si="335"/>
        <v>0</v>
      </c>
      <c r="M231" s="205">
        <f t="shared" ref="M231" si="338">M232+M233</f>
        <v>0</v>
      </c>
      <c r="N231" s="205">
        <f t="shared" si="335"/>
        <v>0</v>
      </c>
      <c r="O231" s="205">
        <f t="shared" ref="O231" si="339">O232+O233</f>
        <v>0</v>
      </c>
      <c r="P231" s="206">
        <f t="shared" si="335"/>
        <v>0</v>
      </c>
      <c r="Q231" s="207">
        <f t="shared" si="316"/>
        <v>0</v>
      </c>
      <c r="R231" s="208">
        <f t="shared" si="317"/>
        <v>0</v>
      </c>
    </row>
    <row r="232" spans="1:18" hidden="1" x14ac:dyDescent="0.25">
      <c r="A232" s="42" t="s">
        <v>342</v>
      </c>
      <c r="B232" s="56" t="s">
        <v>343</v>
      </c>
      <c r="C232" s="44" t="s">
        <v>11</v>
      </c>
      <c r="D232" s="205">
        <v>0</v>
      </c>
      <c r="E232" s="205">
        <v>0</v>
      </c>
      <c r="F232" s="206">
        <v>0</v>
      </c>
      <c r="G232" s="205">
        <v>0</v>
      </c>
      <c r="H232" s="205">
        <v>0</v>
      </c>
      <c r="I232" s="205">
        <v>0</v>
      </c>
      <c r="J232" s="205">
        <v>0</v>
      </c>
      <c r="K232" s="205">
        <v>0</v>
      </c>
      <c r="L232" s="205">
        <v>0</v>
      </c>
      <c r="M232" s="205">
        <v>0</v>
      </c>
      <c r="N232" s="205">
        <v>0</v>
      </c>
      <c r="O232" s="205">
        <v>0</v>
      </c>
      <c r="P232" s="206">
        <v>0</v>
      </c>
      <c r="Q232" s="207">
        <f t="shared" si="316"/>
        <v>0</v>
      </c>
      <c r="R232" s="208">
        <f t="shared" si="317"/>
        <v>0</v>
      </c>
    </row>
    <row r="233" spans="1:18" hidden="1" x14ac:dyDescent="0.25">
      <c r="A233" s="42" t="s">
        <v>344</v>
      </c>
      <c r="B233" s="56" t="s">
        <v>345</v>
      </c>
      <c r="C233" s="44" t="s">
        <v>11</v>
      </c>
      <c r="D233" s="205"/>
      <c r="E233" s="205"/>
      <c r="F233" s="206"/>
      <c r="G233" s="205"/>
      <c r="H233" s="205"/>
      <c r="I233" s="205"/>
      <c r="J233" s="205"/>
      <c r="K233" s="205"/>
      <c r="L233" s="205"/>
      <c r="M233" s="205"/>
      <c r="N233" s="205"/>
      <c r="O233" s="205"/>
      <c r="P233" s="206"/>
      <c r="Q233" s="207">
        <f t="shared" si="316"/>
        <v>0</v>
      </c>
      <c r="R233" s="208">
        <f t="shared" si="317"/>
        <v>0</v>
      </c>
    </row>
    <row r="234" spans="1:18" hidden="1" x14ac:dyDescent="0.25">
      <c r="A234" s="42" t="s">
        <v>346</v>
      </c>
      <c r="B234" s="71" t="s">
        <v>347</v>
      </c>
      <c r="C234" s="44" t="s">
        <v>11</v>
      </c>
      <c r="D234" s="205"/>
      <c r="E234" s="205"/>
      <c r="F234" s="206"/>
      <c r="G234" s="205"/>
      <c r="H234" s="205"/>
      <c r="I234" s="205"/>
      <c r="J234" s="205"/>
      <c r="K234" s="205"/>
      <c r="L234" s="205"/>
      <c r="M234" s="205"/>
      <c r="N234" s="205"/>
      <c r="O234" s="205"/>
      <c r="P234" s="206"/>
      <c r="Q234" s="207">
        <f t="shared" si="316"/>
        <v>0</v>
      </c>
      <c r="R234" s="208">
        <f t="shared" si="317"/>
        <v>0</v>
      </c>
    </row>
    <row r="235" spans="1:18" hidden="1" x14ac:dyDescent="0.25">
      <c r="A235" s="42" t="s">
        <v>348</v>
      </c>
      <c r="B235" s="71" t="s">
        <v>349</v>
      </c>
      <c r="C235" s="44" t="s">
        <v>11</v>
      </c>
      <c r="D235" s="205"/>
      <c r="E235" s="205"/>
      <c r="F235" s="206"/>
      <c r="G235" s="205"/>
      <c r="H235" s="205"/>
      <c r="I235" s="205"/>
      <c r="J235" s="205"/>
      <c r="K235" s="205"/>
      <c r="L235" s="205"/>
      <c r="M235" s="205"/>
      <c r="N235" s="205"/>
      <c r="O235" s="205"/>
      <c r="P235" s="206"/>
      <c r="Q235" s="207">
        <f t="shared" si="316"/>
        <v>0</v>
      </c>
      <c r="R235" s="208">
        <f t="shared" si="317"/>
        <v>0</v>
      </c>
    </row>
    <row r="236" spans="1:18" hidden="1" x14ac:dyDescent="0.25">
      <c r="A236" s="42" t="s">
        <v>350</v>
      </c>
      <c r="B236" s="71" t="s">
        <v>351</v>
      </c>
      <c r="C236" s="44" t="s">
        <v>11</v>
      </c>
      <c r="D236" s="205">
        <v>0</v>
      </c>
      <c r="E236" s="205">
        <v>0</v>
      </c>
      <c r="F236" s="206">
        <v>0</v>
      </c>
      <c r="G236" s="205">
        <v>0</v>
      </c>
      <c r="H236" s="205">
        <v>0</v>
      </c>
      <c r="I236" s="205">
        <v>0</v>
      </c>
      <c r="J236" s="205">
        <v>0</v>
      </c>
      <c r="K236" s="205">
        <v>0</v>
      </c>
      <c r="L236" s="205">
        <v>0</v>
      </c>
      <c r="M236" s="205">
        <v>0</v>
      </c>
      <c r="N236" s="205">
        <v>0</v>
      </c>
      <c r="O236" s="205">
        <v>0</v>
      </c>
      <c r="P236" s="206">
        <v>0</v>
      </c>
      <c r="Q236" s="207">
        <f t="shared" si="316"/>
        <v>0</v>
      </c>
      <c r="R236" s="208">
        <f t="shared" si="317"/>
        <v>0</v>
      </c>
    </row>
    <row r="237" spans="1:18" hidden="1" x14ac:dyDescent="0.25">
      <c r="A237" s="57" t="s">
        <v>352</v>
      </c>
      <c r="B237" s="70" t="s">
        <v>353</v>
      </c>
      <c r="C237" s="59" t="s">
        <v>11</v>
      </c>
      <c r="D237" s="205">
        <f t="shared" ref="D237:E237" si="340">D238+D239+D243+D244</f>
        <v>0</v>
      </c>
      <c r="E237" s="205">
        <f t="shared" si="340"/>
        <v>0</v>
      </c>
      <c r="F237" s="206">
        <v>0</v>
      </c>
      <c r="G237" s="205">
        <f t="shared" ref="G237:P237" si="341">G238+G239+G243+G244</f>
        <v>0</v>
      </c>
      <c r="H237" s="205">
        <f t="shared" ref="H237:I237" si="342">H238+H239+H243+H244</f>
        <v>0</v>
      </c>
      <c r="I237" s="205">
        <f t="shared" si="342"/>
        <v>0</v>
      </c>
      <c r="J237" s="205">
        <f t="shared" si="341"/>
        <v>0</v>
      </c>
      <c r="K237" s="205">
        <f t="shared" ref="K237" si="343">K238+K239+K243+K244</f>
        <v>0</v>
      </c>
      <c r="L237" s="205">
        <f t="shared" si="341"/>
        <v>0</v>
      </c>
      <c r="M237" s="205">
        <f t="shared" ref="M237" si="344">M238+M239+M243+M244</f>
        <v>0</v>
      </c>
      <c r="N237" s="205">
        <f t="shared" si="341"/>
        <v>0</v>
      </c>
      <c r="O237" s="205">
        <f t="shared" ref="O237" si="345">O238+O239+O243+O244</f>
        <v>0</v>
      </c>
      <c r="P237" s="206">
        <f t="shared" si="341"/>
        <v>0</v>
      </c>
      <c r="Q237" s="207">
        <f t="shared" si="316"/>
        <v>0</v>
      </c>
      <c r="R237" s="208">
        <f t="shared" si="317"/>
        <v>0</v>
      </c>
    </row>
    <row r="238" spans="1:18" hidden="1" x14ac:dyDescent="0.25">
      <c r="A238" s="42" t="s">
        <v>354</v>
      </c>
      <c r="B238" s="71" t="s">
        <v>355</v>
      </c>
      <c r="C238" s="44" t="s">
        <v>11</v>
      </c>
      <c r="D238" s="205"/>
      <c r="E238" s="205"/>
      <c r="F238" s="206"/>
      <c r="G238" s="205"/>
      <c r="H238" s="205"/>
      <c r="I238" s="205"/>
      <c r="J238" s="205"/>
      <c r="K238" s="205"/>
      <c r="L238" s="205"/>
      <c r="M238" s="205"/>
      <c r="N238" s="205"/>
      <c r="O238" s="205"/>
      <c r="P238" s="206"/>
      <c r="Q238" s="207">
        <f t="shared" si="316"/>
        <v>0</v>
      </c>
      <c r="R238" s="208">
        <f t="shared" si="317"/>
        <v>0</v>
      </c>
    </row>
    <row r="239" spans="1:18" hidden="1" x14ac:dyDescent="0.25">
      <c r="A239" s="42" t="s">
        <v>356</v>
      </c>
      <c r="B239" s="71" t="s">
        <v>357</v>
      </c>
      <c r="C239" s="44" t="s">
        <v>11</v>
      </c>
      <c r="D239" s="205">
        <f t="shared" ref="D239:E239" si="346">SUM(D240:D242)</f>
        <v>0</v>
      </c>
      <c r="E239" s="205">
        <f t="shared" si="346"/>
        <v>0</v>
      </c>
      <c r="F239" s="206">
        <v>0</v>
      </c>
      <c r="G239" s="205">
        <f t="shared" ref="G239:P239" si="347">SUM(G240:G242)</f>
        <v>0</v>
      </c>
      <c r="H239" s="205">
        <f t="shared" ref="H239:I239" si="348">SUM(H240:H242)</f>
        <v>0</v>
      </c>
      <c r="I239" s="205">
        <f t="shared" si="348"/>
        <v>0</v>
      </c>
      <c r="J239" s="205">
        <f t="shared" si="347"/>
        <v>0</v>
      </c>
      <c r="K239" s="205">
        <f t="shared" ref="K239" si="349">SUM(K240:K242)</f>
        <v>0</v>
      </c>
      <c r="L239" s="205">
        <f t="shared" si="347"/>
        <v>0</v>
      </c>
      <c r="M239" s="205">
        <f t="shared" ref="M239" si="350">SUM(M240:M242)</f>
        <v>0</v>
      </c>
      <c r="N239" s="205">
        <f t="shared" si="347"/>
        <v>0</v>
      </c>
      <c r="O239" s="205">
        <f t="shared" ref="O239" si="351">SUM(O240:O242)</f>
        <v>0</v>
      </c>
      <c r="P239" s="206">
        <f t="shared" si="347"/>
        <v>0</v>
      </c>
      <c r="Q239" s="207">
        <f t="shared" si="316"/>
        <v>0</v>
      </c>
      <c r="R239" s="208">
        <f t="shared" si="317"/>
        <v>0</v>
      </c>
    </row>
    <row r="240" spans="1:18" hidden="1" x14ac:dyDescent="0.25">
      <c r="A240" s="42" t="s">
        <v>358</v>
      </c>
      <c r="B240" s="56" t="s">
        <v>333</v>
      </c>
      <c r="C240" s="44" t="s">
        <v>11</v>
      </c>
      <c r="D240" s="205">
        <v>0</v>
      </c>
      <c r="E240" s="205">
        <v>0</v>
      </c>
      <c r="F240" s="206">
        <v>0</v>
      </c>
      <c r="G240" s="205">
        <v>0</v>
      </c>
      <c r="H240" s="205">
        <v>0</v>
      </c>
      <c r="I240" s="205">
        <v>0</v>
      </c>
      <c r="J240" s="205">
        <v>0</v>
      </c>
      <c r="K240" s="205">
        <v>0</v>
      </c>
      <c r="L240" s="205">
        <v>0</v>
      </c>
      <c r="M240" s="205">
        <v>0</v>
      </c>
      <c r="N240" s="205">
        <v>0</v>
      </c>
      <c r="O240" s="205">
        <v>0</v>
      </c>
      <c r="P240" s="206">
        <v>0</v>
      </c>
      <c r="Q240" s="207">
        <f t="shared" si="316"/>
        <v>0</v>
      </c>
      <c r="R240" s="208">
        <f t="shared" si="317"/>
        <v>0</v>
      </c>
    </row>
    <row r="241" spans="1:18" hidden="1" x14ac:dyDescent="0.25">
      <c r="A241" s="42" t="s">
        <v>359</v>
      </c>
      <c r="B241" s="56" t="s">
        <v>335</v>
      </c>
      <c r="C241" s="44" t="s">
        <v>11</v>
      </c>
      <c r="D241" s="205">
        <v>0</v>
      </c>
      <c r="E241" s="205">
        <v>0</v>
      </c>
      <c r="F241" s="206">
        <v>0</v>
      </c>
      <c r="G241" s="205">
        <v>0</v>
      </c>
      <c r="H241" s="205">
        <v>0</v>
      </c>
      <c r="I241" s="205">
        <v>0</v>
      </c>
      <c r="J241" s="205">
        <v>0</v>
      </c>
      <c r="K241" s="205">
        <v>0</v>
      </c>
      <c r="L241" s="205">
        <v>0</v>
      </c>
      <c r="M241" s="205">
        <v>0</v>
      </c>
      <c r="N241" s="205">
        <v>0</v>
      </c>
      <c r="O241" s="205">
        <v>0</v>
      </c>
      <c r="P241" s="206">
        <v>0</v>
      </c>
      <c r="Q241" s="207">
        <f t="shared" si="316"/>
        <v>0</v>
      </c>
      <c r="R241" s="208">
        <f t="shared" si="317"/>
        <v>0</v>
      </c>
    </row>
    <row r="242" spans="1:18" hidden="1" x14ac:dyDescent="0.25">
      <c r="A242" s="42" t="s">
        <v>360</v>
      </c>
      <c r="B242" s="56" t="s">
        <v>337</v>
      </c>
      <c r="C242" s="44" t="s">
        <v>11</v>
      </c>
      <c r="D242" s="205">
        <f t="shared" ref="D242:E242" si="352">D229</f>
        <v>0</v>
      </c>
      <c r="E242" s="205">
        <f t="shared" si="352"/>
        <v>0</v>
      </c>
      <c r="F242" s="206">
        <v>0</v>
      </c>
      <c r="G242" s="205">
        <f t="shared" ref="G242:P242" si="353">G229</f>
        <v>0</v>
      </c>
      <c r="H242" s="205">
        <f t="shared" ref="H242:I242" si="354">H229</f>
        <v>0</v>
      </c>
      <c r="I242" s="205">
        <f t="shared" si="354"/>
        <v>0</v>
      </c>
      <c r="J242" s="205">
        <f t="shared" si="353"/>
        <v>0</v>
      </c>
      <c r="K242" s="205">
        <f t="shared" ref="K242" si="355">K229</f>
        <v>0</v>
      </c>
      <c r="L242" s="205">
        <f t="shared" si="353"/>
        <v>0</v>
      </c>
      <c r="M242" s="205">
        <f t="shared" ref="M242" si="356">M229</f>
        <v>0</v>
      </c>
      <c r="N242" s="205">
        <f t="shared" si="353"/>
        <v>0</v>
      </c>
      <c r="O242" s="205">
        <f t="shared" ref="O242" si="357">O229</f>
        <v>0</v>
      </c>
      <c r="P242" s="206">
        <f t="shared" si="353"/>
        <v>0</v>
      </c>
      <c r="Q242" s="207">
        <f t="shared" si="316"/>
        <v>0</v>
      </c>
      <c r="R242" s="208">
        <f t="shared" si="317"/>
        <v>0</v>
      </c>
    </row>
    <row r="243" spans="1:18" hidden="1" x14ac:dyDescent="0.25">
      <c r="A243" s="42" t="s">
        <v>361</v>
      </c>
      <c r="B243" s="71" t="s">
        <v>213</v>
      </c>
      <c r="C243" s="44" t="s">
        <v>11</v>
      </c>
      <c r="D243" s="205">
        <v>0</v>
      </c>
      <c r="E243" s="205">
        <v>0</v>
      </c>
      <c r="F243" s="206">
        <v>0</v>
      </c>
      <c r="G243" s="205">
        <v>0</v>
      </c>
      <c r="H243" s="205">
        <v>0</v>
      </c>
      <c r="I243" s="205">
        <v>0</v>
      </c>
      <c r="J243" s="205">
        <v>0</v>
      </c>
      <c r="K243" s="205">
        <v>0</v>
      </c>
      <c r="L243" s="205">
        <v>0</v>
      </c>
      <c r="M243" s="205">
        <v>0</v>
      </c>
      <c r="N243" s="205">
        <v>0</v>
      </c>
      <c r="O243" s="205">
        <v>0</v>
      </c>
      <c r="P243" s="206">
        <v>0</v>
      </c>
      <c r="Q243" s="207">
        <f t="shared" si="316"/>
        <v>0</v>
      </c>
      <c r="R243" s="208">
        <f t="shared" si="317"/>
        <v>0</v>
      </c>
    </row>
    <row r="244" spans="1:18" hidden="1" x14ac:dyDescent="0.25">
      <c r="A244" s="42" t="s">
        <v>362</v>
      </c>
      <c r="B244" s="71" t="s">
        <v>363</v>
      </c>
      <c r="C244" s="44" t="s">
        <v>11</v>
      </c>
      <c r="D244" s="205">
        <v>0</v>
      </c>
      <c r="E244" s="205">
        <v>0</v>
      </c>
      <c r="F244" s="206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5">
        <v>0</v>
      </c>
      <c r="P244" s="206">
        <v>0</v>
      </c>
      <c r="Q244" s="207">
        <f t="shared" si="316"/>
        <v>0</v>
      </c>
      <c r="R244" s="208">
        <f t="shared" si="317"/>
        <v>0</v>
      </c>
    </row>
    <row r="245" spans="1:18" ht="31.5" hidden="1" x14ac:dyDescent="0.25">
      <c r="A245" s="57" t="s">
        <v>364</v>
      </c>
      <c r="B245" s="70" t="s">
        <v>365</v>
      </c>
      <c r="C245" s="59" t="s">
        <v>11</v>
      </c>
      <c r="D245" s="205">
        <f t="shared" ref="D245:E245" si="358">D169-D187</f>
        <v>16.850538786000016</v>
      </c>
      <c r="E245" s="205">
        <f t="shared" si="358"/>
        <v>-23.991773530604945</v>
      </c>
      <c r="F245" s="206">
        <v>44.654415295284451</v>
      </c>
      <c r="G245" s="205">
        <f t="shared" ref="G245:P245" si="359">G169-G187</f>
        <v>115.25641965996419</v>
      </c>
      <c r="H245" s="205">
        <f t="shared" ref="H245:I245" si="360">H169-H187</f>
        <v>0</v>
      </c>
      <c r="I245" s="205">
        <f t="shared" si="360"/>
        <v>103.28646999999998</v>
      </c>
      <c r="J245" s="205">
        <f t="shared" si="359"/>
        <v>0</v>
      </c>
      <c r="K245" s="205">
        <f t="shared" ref="K245" si="361">K169-K187</f>
        <v>103.28646999999998</v>
      </c>
      <c r="L245" s="205">
        <f t="shared" si="359"/>
        <v>0</v>
      </c>
      <c r="M245" s="205">
        <f t="shared" ref="M245" si="362">M169-M187</f>
        <v>106.56251999999998</v>
      </c>
      <c r="N245" s="205">
        <f t="shared" si="359"/>
        <v>0</v>
      </c>
      <c r="O245" s="205">
        <f t="shared" ref="O245" si="363">O169-O187</f>
        <v>109.94423799999998</v>
      </c>
      <c r="P245" s="206">
        <f t="shared" si="359"/>
        <v>0</v>
      </c>
      <c r="Q245" s="207">
        <f t="shared" si="316"/>
        <v>538.3361176599642</v>
      </c>
      <c r="R245" s="208">
        <f t="shared" si="317"/>
        <v>0</v>
      </c>
    </row>
    <row r="246" spans="1:18" ht="31.5" hidden="1" x14ac:dyDescent="0.25">
      <c r="A246" s="57" t="s">
        <v>366</v>
      </c>
      <c r="B246" s="70" t="s">
        <v>367</v>
      </c>
      <c r="C246" s="59" t="s">
        <v>11</v>
      </c>
      <c r="D246" s="205">
        <f t="shared" ref="D246:E246" si="364">D205-D212</f>
        <v>-26.545000000000002</v>
      </c>
      <c r="E246" s="205">
        <f t="shared" si="364"/>
        <v>-28.67</v>
      </c>
      <c r="F246" s="206">
        <v>-29.623000000000037</v>
      </c>
      <c r="G246" s="205">
        <f t="shared" ref="G246:P246" si="365">G205-G212</f>
        <v>-65</v>
      </c>
      <c r="H246" s="205">
        <f t="shared" ref="H246:I246" si="366">H205-H212</f>
        <v>0</v>
      </c>
      <c r="I246" s="205">
        <f t="shared" si="366"/>
        <v>-65</v>
      </c>
      <c r="J246" s="205">
        <f t="shared" si="365"/>
        <v>0</v>
      </c>
      <c r="K246" s="205">
        <f t="shared" ref="K246" si="367">K205-K212</f>
        <v>-65</v>
      </c>
      <c r="L246" s="205">
        <f t="shared" si="365"/>
        <v>0</v>
      </c>
      <c r="M246" s="205">
        <f t="shared" ref="M246" si="368">M205-M212</f>
        <v>-68.276049999999998</v>
      </c>
      <c r="N246" s="205">
        <f t="shared" si="365"/>
        <v>0</v>
      </c>
      <c r="O246" s="205">
        <f t="shared" ref="O246" si="369">O205-O212</f>
        <v>-68.698759999999993</v>
      </c>
      <c r="P246" s="206">
        <f t="shared" si="365"/>
        <v>0</v>
      </c>
      <c r="Q246" s="207">
        <f t="shared" si="316"/>
        <v>-331.97480999999999</v>
      </c>
      <c r="R246" s="208">
        <f t="shared" si="317"/>
        <v>0</v>
      </c>
    </row>
    <row r="247" spans="1:18" hidden="1" x14ac:dyDescent="0.25">
      <c r="A247" s="42" t="s">
        <v>368</v>
      </c>
      <c r="B247" s="71" t="s">
        <v>369</v>
      </c>
      <c r="C247" s="44" t="s">
        <v>11</v>
      </c>
      <c r="D247" s="209"/>
      <c r="E247" s="209"/>
      <c r="F247" s="210"/>
      <c r="G247" s="209"/>
      <c r="H247" s="209"/>
      <c r="I247" s="209"/>
      <c r="J247" s="209"/>
      <c r="K247" s="209"/>
      <c r="L247" s="209"/>
      <c r="M247" s="209"/>
      <c r="N247" s="209"/>
      <c r="O247" s="209"/>
      <c r="P247" s="210"/>
      <c r="Q247" s="207">
        <f t="shared" si="316"/>
        <v>0</v>
      </c>
      <c r="R247" s="208">
        <f t="shared" si="317"/>
        <v>0</v>
      </c>
    </row>
    <row r="248" spans="1:18" hidden="1" x14ac:dyDescent="0.25">
      <c r="A248" s="42" t="s">
        <v>370</v>
      </c>
      <c r="B248" s="71" t="s">
        <v>371</v>
      </c>
      <c r="C248" s="44" t="s">
        <v>11</v>
      </c>
      <c r="D248" s="209"/>
      <c r="E248" s="209"/>
      <c r="F248" s="210"/>
      <c r="G248" s="209"/>
      <c r="H248" s="209"/>
      <c r="I248" s="209"/>
      <c r="J248" s="209"/>
      <c r="K248" s="209"/>
      <c r="L248" s="209"/>
      <c r="M248" s="209"/>
      <c r="N248" s="209"/>
      <c r="O248" s="209"/>
      <c r="P248" s="210"/>
      <c r="Q248" s="207">
        <f t="shared" si="316"/>
        <v>0</v>
      </c>
      <c r="R248" s="208">
        <f t="shared" si="317"/>
        <v>0</v>
      </c>
    </row>
    <row r="249" spans="1:18" ht="31.5" hidden="1" x14ac:dyDescent="0.25">
      <c r="A249" s="57" t="s">
        <v>372</v>
      </c>
      <c r="B249" s="70" t="s">
        <v>373</v>
      </c>
      <c r="C249" s="59" t="s">
        <v>11</v>
      </c>
      <c r="D249" s="205">
        <f t="shared" ref="D249:E249" si="370">D224-D237</f>
        <v>0</v>
      </c>
      <c r="E249" s="205">
        <f t="shared" si="370"/>
        <v>0</v>
      </c>
      <c r="F249" s="206">
        <v>0</v>
      </c>
      <c r="G249" s="205">
        <f t="shared" ref="G249:P249" si="371">G224-G237</f>
        <v>0</v>
      </c>
      <c r="H249" s="205">
        <f t="shared" ref="H249:I249" si="372">H224-H237</f>
        <v>0</v>
      </c>
      <c r="I249" s="205">
        <f t="shared" si="372"/>
        <v>0</v>
      </c>
      <c r="J249" s="205">
        <f t="shared" si="371"/>
        <v>0</v>
      </c>
      <c r="K249" s="205">
        <f t="shared" ref="K249" si="373">K224-K237</f>
        <v>0</v>
      </c>
      <c r="L249" s="205">
        <f t="shared" si="371"/>
        <v>0</v>
      </c>
      <c r="M249" s="205">
        <f t="shared" ref="M249" si="374">M224-M237</f>
        <v>0</v>
      </c>
      <c r="N249" s="205">
        <f t="shared" si="371"/>
        <v>0</v>
      </c>
      <c r="O249" s="205">
        <f t="shared" ref="O249" si="375">O224-O237</f>
        <v>0</v>
      </c>
      <c r="P249" s="206">
        <f t="shared" si="371"/>
        <v>0</v>
      </c>
      <c r="Q249" s="207">
        <f t="shared" si="316"/>
        <v>0</v>
      </c>
      <c r="R249" s="208">
        <f t="shared" si="317"/>
        <v>0</v>
      </c>
    </row>
    <row r="250" spans="1:18" hidden="1" x14ac:dyDescent="0.25">
      <c r="A250" s="42" t="s">
        <v>374</v>
      </c>
      <c r="B250" s="71" t="s">
        <v>375</v>
      </c>
      <c r="C250" s="44" t="s">
        <v>11</v>
      </c>
      <c r="D250" s="205">
        <f t="shared" ref="D250:E250" si="376">D226-D239</f>
        <v>0</v>
      </c>
      <c r="E250" s="205">
        <f t="shared" si="376"/>
        <v>0</v>
      </c>
      <c r="F250" s="206">
        <v>0</v>
      </c>
      <c r="G250" s="205">
        <f t="shared" ref="G250:P250" si="377">G226-G239</f>
        <v>0</v>
      </c>
      <c r="H250" s="205">
        <f t="shared" ref="H250:I250" si="378">H226-H239</f>
        <v>0</v>
      </c>
      <c r="I250" s="205">
        <f t="shared" si="378"/>
        <v>0</v>
      </c>
      <c r="J250" s="205">
        <f t="shared" si="377"/>
        <v>0</v>
      </c>
      <c r="K250" s="205">
        <f t="shared" ref="K250" si="379">K226-K239</f>
        <v>0</v>
      </c>
      <c r="L250" s="205">
        <f t="shared" si="377"/>
        <v>0</v>
      </c>
      <c r="M250" s="205">
        <f t="shared" ref="M250" si="380">M226-M239</f>
        <v>0</v>
      </c>
      <c r="N250" s="205">
        <f t="shared" si="377"/>
        <v>0</v>
      </c>
      <c r="O250" s="205">
        <f t="shared" ref="O250" si="381">O226-O239</f>
        <v>0</v>
      </c>
      <c r="P250" s="206">
        <f t="shared" si="377"/>
        <v>0</v>
      </c>
      <c r="Q250" s="207">
        <f t="shared" si="316"/>
        <v>0</v>
      </c>
      <c r="R250" s="208">
        <f t="shared" si="317"/>
        <v>0</v>
      </c>
    </row>
    <row r="251" spans="1:18" hidden="1" x14ac:dyDescent="0.25">
      <c r="A251" s="42" t="s">
        <v>376</v>
      </c>
      <c r="B251" s="71" t="s">
        <v>377</v>
      </c>
      <c r="C251" s="44" t="s">
        <v>11</v>
      </c>
      <c r="D251" s="205">
        <f t="shared" ref="D251:E251" si="382">D249-D250</f>
        <v>0</v>
      </c>
      <c r="E251" s="205">
        <f t="shared" si="382"/>
        <v>0</v>
      </c>
      <c r="F251" s="206">
        <v>0</v>
      </c>
      <c r="G251" s="205">
        <f t="shared" ref="G251:P251" si="383">G249-G250</f>
        <v>0</v>
      </c>
      <c r="H251" s="205">
        <f t="shared" ref="H251:I251" si="384">H249-H250</f>
        <v>0</v>
      </c>
      <c r="I251" s="205">
        <f t="shared" si="384"/>
        <v>0</v>
      </c>
      <c r="J251" s="205">
        <f t="shared" si="383"/>
        <v>0</v>
      </c>
      <c r="K251" s="205">
        <f t="shared" ref="K251" si="385">K249-K250</f>
        <v>0</v>
      </c>
      <c r="L251" s="205">
        <f t="shared" si="383"/>
        <v>0</v>
      </c>
      <c r="M251" s="205">
        <f t="shared" ref="M251" si="386">M249-M250</f>
        <v>0</v>
      </c>
      <c r="N251" s="205">
        <f t="shared" si="383"/>
        <v>0</v>
      </c>
      <c r="O251" s="205">
        <f t="shared" ref="O251" si="387">O249-O250</f>
        <v>0</v>
      </c>
      <c r="P251" s="206">
        <f t="shared" si="383"/>
        <v>0</v>
      </c>
      <c r="Q251" s="207">
        <f t="shared" si="316"/>
        <v>0</v>
      </c>
      <c r="R251" s="208">
        <f t="shared" si="317"/>
        <v>0</v>
      </c>
    </row>
    <row r="252" spans="1:18" hidden="1" x14ac:dyDescent="0.25">
      <c r="A252" s="57" t="s">
        <v>378</v>
      </c>
      <c r="B252" s="70" t="s">
        <v>379</v>
      </c>
      <c r="C252" s="59" t="s">
        <v>11</v>
      </c>
      <c r="D252" s="205">
        <v>0</v>
      </c>
      <c r="E252" s="205">
        <v>0</v>
      </c>
      <c r="F252" s="206">
        <v>0</v>
      </c>
      <c r="G252" s="205">
        <v>0</v>
      </c>
      <c r="H252" s="205">
        <v>0</v>
      </c>
      <c r="I252" s="205">
        <v>0</v>
      </c>
      <c r="J252" s="205">
        <v>0</v>
      </c>
      <c r="K252" s="205">
        <v>0</v>
      </c>
      <c r="L252" s="205">
        <v>0</v>
      </c>
      <c r="M252" s="205">
        <v>0</v>
      </c>
      <c r="N252" s="205">
        <v>0</v>
      </c>
      <c r="O252" s="205">
        <v>0</v>
      </c>
      <c r="P252" s="206">
        <v>0</v>
      </c>
      <c r="Q252" s="207">
        <f t="shared" si="316"/>
        <v>0</v>
      </c>
      <c r="R252" s="208">
        <f t="shared" si="317"/>
        <v>0</v>
      </c>
    </row>
    <row r="253" spans="1:18" ht="31.5" hidden="1" x14ac:dyDescent="0.25">
      <c r="A253" s="57" t="s">
        <v>380</v>
      </c>
      <c r="B253" s="70" t="s">
        <v>381</v>
      </c>
      <c r="C253" s="59" t="s">
        <v>11</v>
      </c>
      <c r="D253" s="205">
        <f>D245+D246+D249+D252</f>
        <v>-9.6944612139999862</v>
      </c>
      <c r="E253" s="205">
        <f t="shared" ref="E253" si="388">E245+E246+E249+E252</f>
        <v>-52.661773530604947</v>
      </c>
      <c r="F253" s="206">
        <v>15.031415295284415</v>
      </c>
      <c r="G253" s="205">
        <f t="shared" ref="G253:P253" si="389">G245+G246+G249+G252</f>
        <v>50.256419659964195</v>
      </c>
      <c r="H253" s="205">
        <f t="shared" ref="H253:I253" si="390">H245+H246+H249+H252</f>
        <v>0</v>
      </c>
      <c r="I253" s="205">
        <f t="shared" si="390"/>
        <v>38.28646999999998</v>
      </c>
      <c r="J253" s="205">
        <f t="shared" si="389"/>
        <v>0</v>
      </c>
      <c r="K253" s="205">
        <f t="shared" ref="K253" si="391">K245+K246+K249+K252</f>
        <v>38.28646999999998</v>
      </c>
      <c r="L253" s="205">
        <f t="shared" ref="L253:M253" si="392">L245+L246+L249+L252</f>
        <v>0</v>
      </c>
      <c r="M253" s="205">
        <f t="shared" si="392"/>
        <v>38.28646999999998</v>
      </c>
      <c r="N253" s="205">
        <f t="shared" si="389"/>
        <v>0</v>
      </c>
      <c r="O253" s="205">
        <f t="shared" ref="O253" si="393">O245+O246+O249+O252</f>
        <v>41.245477999999991</v>
      </c>
      <c r="P253" s="206">
        <f t="shared" si="389"/>
        <v>0</v>
      </c>
      <c r="Q253" s="207">
        <f t="shared" si="316"/>
        <v>206.36130765996413</v>
      </c>
      <c r="R253" s="208">
        <f t="shared" si="317"/>
        <v>0</v>
      </c>
    </row>
    <row r="254" spans="1:18" hidden="1" x14ac:dyDescent="0.25">
      <c r="A254" s="57" t="s">
        <v>382</v>
      </c>
      <c r="B254" s="70" t="s">
        <v>383</v>
      </c>
      <c r="C254" s="59" t="s">
        <v>11</v>
      </c>
      <c r="D254" s="205" t="str">
        <f>C255</f>
        <v>млн рублей</v>
      </c>
      <c r="E254" s="205" t="e">
        <f>D255</f>
        <v>#REF!</v>
      </c>
      <c r="F254" s="206">
        <v>-11.686821999999971</v>
      </c>
      <c r="G254" s="205">
        <f t="shared" ref="G254:P254" si="394">F255</f>
        <v>15.031415295284415</v>
      </c>
      <c r="H254" s="205" t="e">
        <f t="shared" si="394"/>
        <v>#REF!</v>
      </c>
      <c r="I254" s="205" t="e">
        <f t="shared" si="394"/>
        <v>#REF!</v>
      </c>
      <c r="J254" s="205" t="e">
        <f t="shared" si="394"/>
        <v>#REF!</v>
      </c>
      <c r="K254" s="205" t="e">
        <f t="shared" si="394"/>
        <v>#REF!</v>
      </c>
      <c r="L254" s="205" t="e">
        <f t="shared" si="394"/>
        <v>#REF!</v>
      </c>
      <c r="M254" s="205" t="e">
        <f t="shared" si="394"/>
        <v>#REF!</v>
      </c>
      <c r="N254" s="205" t="e">
        <f t="shared" si="394"/>
        <v>#REF!</v>
      </c>
      <c r="O254" s="205" t="e">
        <f t="shared" si="394"/>
        <v>#REF!</v>
      </c>
      <c r="P254" s="206" t="e">
        <f t="shared" si="394"/>
        <v>#REF!</v>
      </c>
      <c r="Q254" s="207" t="e">
        <f t="shared" si="316"/>
        <v>#REF!</v>
      </c>
      <c r="R254" s="208" t="e">
        <f t="shared" si="317"/>
        <v>#REF!</v>
      </c>
    </row>
    <row r="255" spans="1:18" hidden="1" x14ac:dyDescent="0.25">
      <c r="A255" s="78" t="s">
        <v>384</v>
      </c>
      <c r="B255" s="79" t="s">
        <v>385</v>
      </c>
      <c r="C255" s="80" t="s">
        <v>11</v>
      </c>
      <c r="D255" s="214" t="e">
        <f>#REF!</f>
        <v>#REF!</v>
      </c>
      <c r="E255" s="214" t="e">
        <f>#REF!</f>
        <v>#REF!</v>
      </c>
      <c r="F255" s="215">
        <v>15.031415295284415</v>
      </c>
      <c r="G255" s="214" t="e">
        <f>#REF!</f>
        <v>#REF!</v>
      </c>
      <c r="H255" s="214" t="e">
        <f>#REF!</f>
        <v>#REF!</v>
      </c>
      <c r="I255" s="214" t="e">
        <f>#REF!</f>
        <v>#REF!</v>
      </c>
      <c r="J255" s="214" t="e">
        <f>#REF!</f>
        <v>#REF!</v>
      </c>
      <c r="K255" s="214" t="e">
        <f>#REF!</f>
        <v>#REF!</v>
      </c>
      <c r="L255" s="214" t="e">
        <f>#REF!</f>
        <v>#REF!</v>
      </c>
      <c r="M255" s="214" t="e">
        <f>#REF!</f>
        <v>#REF!</v>
      </c>
      <c r="N255" s="214" t="e">
        <f>#REF!</f>
        <v>#REF!</v>
      </c>
      <c r="O255" s="214" t="e">
        <f>#REF!</f>
        <v>#REF!</v>
      </c>
      <c r="P255" s="215" t="e">
        <f>#REF!</f>
        <v>#REF!</v>
      </c>
      <c r="Q255" s="207" t="e">
        <f t="shared" si="316"/>
        <v>#REF!</v>
      </c>
      <c r="R255" s="208" t="e">
        <f t="shared" si="317"/>
        <v>#REF!</v>
      </c>
    </row>
    <row r="256" spans="1:18" hidden="1" x14ac:dyDescent="0.25">
      <c r="A256" s="73" t="s">
        <v>386</v>
      </c>
      <c r="B256" s="74" t="s">
        <v>101</v>
      </c>
      <c r="C256" s="75" t="s">
        <v>217</v>
      </c>
      <c r="D256" s="200"/>
      <c r="E256" s="200"/>
      <c r="F256" s="201"/>
      <c r="G256" s="200"/>
      <c r="H256" s="200"/>
      <c r="I256" s="200"/>
      <c r="J256" s="200"/>
      <c r="K256" s="200"/>
      <c r="L256" s="200"/>
      <c r="M256" s="200"/>
      <c r="N256" s="200"/>
      <c r="O256" s="200"/>
      <c r="P256" s="201"/>
      <c r="Q256" s="207">
        <f t="shared" si="316"/>
        <v>0</v>
      </c>
      <c r="R256" s="208">
        <f t="shared" si="317"/>
        <v>0</v>
      </c>
    </row>
    <row r="257" spans="1:18" x14ac:dyDescent="0.25">
      <c r="A257" s="57" t="s">
        <v>387</v>
      </c>
      <c r="B257" s="58" t="s">
        <v>388</v>
      </c>
      <c r="C257" s="59" t="s">
        <v>11</v>
      </c>
      <c r="D257" s="205">
        <f t="shared" ref="D257:E257" si="395">D258+D266+D268+D270+D272+D274+D276+D278+D284</f>
        <v>26.452000000000002</v>
      </c>
      <c r="E257" s="205">
        <f t="shared" si="395"/>
        <v>27.86</v>
      </c>
      <c r="F257" s="206">
        <v>24.44</v>
      </c>
      <c r="G257" s="205">
        <f t="shared" ref="G257:P257" si="396">G258+G266+G268+G270+G272+G274+G276+G278+G284</f>
        <v>25.672707126573076</v>
      </c>
      <c r="H257" s="205">
        <f t="shared" ref="H257:I257" si="397">H258+H266+H268+H270+H272+H274+H276+H278+H284</f>
        <v>0</v>
      </c>
      <c r="I257" s="205">
        <f t="shared" si="397"/>
        <v>0</v>
      </c>
      <c r="J257" s="205">
        <f t="shared" si="396"/>
        <v>0</v>
      </c>
      <c r="K257" s="205">
        <f t="shared" ref="K257" si="398">K258+K266+K268+K270+K272+K274+K276+K278+K284</f>
        <v>0</v>
      </c>
      <c r="L257" s="205">
        <f t="shared" si="396"/>
        <v>0</v>
      </c>
      <c r="M257" s="205">
        <f t="shared" ref="M257" si="399">M258+M266+M268+M270+M272+M274+M276+M278+M284</f>
        <v>0</v>
      </c>
      <c r="N257" s="205">
        <f t="shared" si="396"/>
        <v>0</v>
      </c>
      <c r="O257" s="205">
        <f t="shared" ref="O257" si="400">O258+O266+O268+O270+O272+O274+O276+O278+O284</f>
        <v>0</v>
      </c>
      <c r="P257" s="206">
        <f t="shared" si="396"/>
        <v>0</v>
      </c>
      <c r="Q257" s="207">
        <f t="shared" si="316"/>
        <v>25.672707126573076</v>
      </c>
      <c r="R257" s="208">
        <f t="shared" si="317"/>
        <v>0</v>
      </c>
    </row>
    <row r="258" spans="1:18" ht="31.5" x14ac:dyDescent="0.25">
      <c r="A258" s="42" t="s">
        <v>389</v>
      </c>
      <c r="B258" s="56" t="s">
        <v>390</v>
      </c>
      <c r="C258" s="44" t="s">
        <v>11</v>
      </c>
      <c r="D258" s="205"/>
      <c r="E258" s="205"/>
      <c r="F258" s="206"/>
      <c r="G258" s="205"/>
      <c r="H258" s="205"/>
      <c r="I258" s="205"/>
      <c r="J258" s="205"/>
      <c r="K258" s="205"/>
      <c r="L258" s="205"/>
      <c r="M258" s="205"/>
      <c r="N258" s="205"/>
      <c r="O258" s="205"/>
      <c r="P258" s="206"/>
      <c r="Q258" s="211"/>
      <c r="R258" s="212"/>
    </row>
    <row r="259" spans="1:18" x14ac:dyDescent="0.25">
      <c r="A259" s="42" t="s">
        <v>391</v>
      </c>
      <c r="B259" s="60" t="s">
        <v>392</v>
      </c>
      <c r="C259" s="44" t="s">
        <v>11</v>
      </c>
      <c r="D259" s="209"/>
      <c r="E259" s="209"/>
      <c r="F259" s="210"/>
      <c r="G259" s="209"/>
      <c r="H259" s="209"/>
      <c r="I259" s="209"/>
      <c r="J259" s="209"/>
      <c r="K259" s="209"/>
      <c r="L259" s="209"/>
      <c r="M259" s="209"/>
      <c r="N259" s="209"/>
      <c r="O259" s="209"/>
      <c r="P259" s="210"/>
      <c r="Q259" s="211"/>
      <c r="R259" s="212"/>
    </row>
    <row r="260" spans="1:18" ht="31.5" x14ac:dyDescent="0.25">
      <c r="A260" s="42" t="s">
        <v>393</v>
      </c>
      <c r="B260" s="60" t="s">
        <v>394</v>
      </c>
      <c r="C260" s="44" t="s">
        <v>11</v>
      </c>
      <c r="D260" s="209"/>
      <c r="E260" s="209"/>
      <c r="F260" s="210"/>
      <c r="G260" s="209"/>
      <c r="H260" s="209"/>
      <c r="I260" s="209"/>
      <c r="J260" s="209"/>
      <c r="K260" s="209"/>
      <c r="L260" s="209"/>
      <c r="M260" s="209"/>
      <c r="N260" s="209"/>
      <c r="O260" s="209"/>
      <c r="P260" s="210"/>
      <c r="Q260" s="211"/>
      <c r="R260" s="212"/>
    </row>
    <row r="261" spans="1:18" x14ac:dyDescent="0.25">
      <c r="A261" s="42" t="s">
        <v>395</v>
      </c>
      <c r="B261" s="61" t="s">
        <v>392</v>
      </c>
      <c r="C261" s="44" t="s">
        <v>11</v>
      </c>
      <c r="D261" s="209"/>
      <c r="E261" s="209"/>
      <c r="F261" s="210"/>
      <c r="G261" s="209"/>
      <c r="H261" s="209"/>
      <c r="I261" s="209"/>
      <c r="J261" s="209"/>
      <c r="K261" s="209"/>
      <c r="L261" s="209"/>
      <c r="M261" s="209"/>
      <c r="N261" s="209"/>
      <c r="O261" s="209"/>
      <c r="P261" s="210"/>
      <c r="Q261" s="211"/>
      <c r="R261" s="212"/>
    </row>
    <row r="262" spans="1:18" ht="31.5" x14ac:dyDescent="0.25">
      <c r="A262" s="42" t="s">
        <v>396</v>
      </c>
      <c r="B262" s="60" t="s">
        <v>17</v>
      </c>
      <c r="C262" s="44" t="s">
        <v>11</v>
      </c>
      <c r="D262" s="209"/>
      <c r="E262" s="209"/>
      <c r="F262" s="210"/>
      <c r="G262" s="209"/>
      <c r="H262" s="209"/>
      <c r="I262" s="209"/>
      <c r="J262" s="209"/>
      <c r="K262" s="209"/>
      <c r="L262" s="209"/>
      <c r="M262" s="209"/>
      <c r="N262" s="209"/>
      <c r="O262" s="209"/>
      <c r="P262" s="210"/>
      <c r="Q262" s="211"/>
      <c r="R262" s="212"/>
    </row>
    <row r="263" spans="1:18" x14ac:dyDescent="0.25">
      <c r="A263" s="42" t="s">
        <v>397</v>
      </c>
      <c r="B263" s="61" t="s">
        <v>392</v>
      </c>
      <c r="C263" s="44" t="s">
        <v>11</v>
      </c>
      <c r="D263" s="209"/>
      <c r="E263" s="209"/>
      <c r="F263" s="210"/>
      <c r="G263" s="209"/>
      <c r="H263" s="209"/>
      <c r="I263" s="209"/>
      <c r="J263" s="209"/>
      <c r="K263" s="209"/>
      <c r="L263" s="209"/>
      <c r="M263" s="209"/>
      <c r="N263" s="209"/>
      <c r="O263" s="209"/>
      <c r="P263" s="210"/>
      <c r="Q263" s="211"/>
      <c r="R263" s="212"/>
    </row>
    <row r="264" spans="1:18" ht="31.5" x14ac:dyDescent="0.25">
      <c r="A264" s="42" t="s">
        <v>398</v>
      </c>
      <c r="B264" s="60" t="s">
        <v>19</v>
      </c>
      <c r="C264" s="44" t="s">
        <v>11</v>
      </c>
      <c r="D264" s="209"/>
      <c r="E264" s="209"/>
      <c r="F264" s="210"/>
      <c r="G264" s="209"/>
      <c r="H264" s="209"/>
      <c r="I264" s="209"/>
      <c r="J264" s="209"/>
      <c r="K264" s="209"/>
      <c r="L264" s="209"/>
      <c r="M264" s="209"/>
      <c r="N264" s="209"/>
      <c r="O264" s="209"/>
      <c r="P264" s="210"/>
      <c r="Q264" s="211"/>
      <c r="R264" s="212"/>
    </row>
    <row r="265" spans="1:18" x14ac:dyDescent="0.25">
      <c r="A265" s="42" t="s">
        <v>399</v>
      </c>
      <c r="B265" s="61" t="s">
        <v>392</v>
      </c>
      <c r="C265" s="44" t="s">
        <v>11</v>
      </c>
      <c r="D265" s="209"/>
      <c r="E265" s="209"/>
      <c r="F265" s="210"/>
      <c r="G265" s="209"/>
      <c r="H265" s="209"/>
      <c r="I265" s="209"/>
      <c r="J265" s="209"/>
      <c r="K265" s="209"/>
      <c r="L265" s="209"/>
      <c r="M265" s="209"/>
      <c r="N265" s="209"/>
      <c r="O265" s="209"/>
      <c r="P265" s="210"/>
      <c r="Q265" s="211"/>
      <c r="R265" s="212"/>
    </row>
    <row r="266" spans="1:18" x14ac:dyDescent="0.25">
      <c r="A266" s="42" t="s">
        <v>400</v>
      </c>
      <c r="B266" s="56" t="s">
        <v>401</v>
      </c>
      <c r="C266" s="44" t="s">
        <v>11</v>
      </c>
      <c r="D266" s="209"/>
      <c r="E266" s="209"/>
      <c r="F266" s="210"/>
      <c r="G266" s="209"/>
      <c r="H266" s="209"/>
      <c r="I266" s="209"/>
      <c r="J266" s="209"/>
      <c r="K266" s="209"/>
      <c r="L266" s="209"/>
      <c r="M266" s="209"/>
      <c r="N266" s="209"/>
      <c r="O266" s="209"/>
      <c r="P266" s="210"/>
      <c r="Q266" s="211"/>
      <c r="R266" s="212"/>
    </row>
    <row r="267" spans="1:18" x14ac:dyDescent="0.25">
      <c r="A267" s="42" t="s">
        <v>402</v>
      </c>
      <c r="B267" s="60" t="s">
        <v>392</v>
      </c>
      <c r="C267" s="44" t="s">
        <v>11</v>
      </c>
      <c r="D267" s="209"/>
      <c r="E267" s="209"/>
      <c r="F267" s="210"/>
      <c r="G267" s="209"/>
      <c r="H267" s="209"/>
      <c r="I267" s="209"/>
      <c r="J267" s="209"/>
      <c r="K267" s="209"/>
      <c r="L267" s="209"/>
      <c r="M267" s="209"/>
      <c r="N267" s="209"/>
      <c r="O267" s="209"/>
      <c r="P267" s="210"/>
      <c r="Q267" s="211"/>
      <c r="R267" s="212"/>
    </row>
    <row r="268" spans="1:18" x14ac:dyDescent="0.25">
      <c r="A268" s="42" t="s">
        <v>403</v>
      </c>
      <c r="B268" s="48" t="s">
        <v>404</v>
      </c>
      <c r="C268" s="44" t="s">
        <v>11</v>
      </c>
      <c r="D268" s="205">
        <v>26.452000000000002</v>
      </c>
      <c r="E268" s="205">
        <v>27.86</v>
      </c>
      <c r="F268" s="206">
        <v>24.44</v>
      </c>
      <c r="G268" s="205">
        <f>F268*105.043809846862/100</f>
        <v>25.672707126573076</v>
      </c>
      <c r="H268" s="205">
        <v>0</v>
      </c>
      <c r="I268" s="205">
        <f>H268*105.043809846862/100</f>
        <v>0</v>
      </c>
      <c r="J268" s="205">
        <v>0</v>
      </c>
      <c r="K268" s="205">
        <f>J268*105.043809846862/100</f>
        <v>0</v>
      </c>
      <c r="L268" s="205">
        <v>0</v>
      </c>
      <c r="M268" s="205">
        <f>L268*105.043809846862/100</f>
        <v>0</v>
      </c>
      <c r="N268" s="205">
        <v>0</v>
      </c>
      <c r="O268" s="205">
        <f>N268*105.043809846862/100</f>
        <v>0</v>
      </c>
      <c r="P268" s="206">
        <v>0</v>
      </c>
      <c r="Q268" s="207">
        <f>G268+I268+K268+M268+O268</f>
        <v>25.672707126573076</v>
      </c>
      <c r="R268" s="208">
        <f>H268+J268+L268+N268+P268</f>
        <v>0</v>
      </c>
    </row>
    <row r="269" spans="1:18" x14ac:dyDescent="0.25">
      <c r="A269" s="42" t="s">
        <v>405</v>
      </c>
      <c r="B269" s="60" t="s">
        <v>392</v>
      </c>
      <c r="C269" s="44" t="s">
        <v>11</v>
      </c>
      <c r="D269" s="209"/>
      <c r="E269" s="209"/>
      <c r="F269" s="210"/>
      <c r="G269" s="209"/>
      <c r="H269" s="209"/>
      <c r="I269" s="209"/>
      <c r="J269" s="209"/>
      <c r="K269" s="209"/>
      <c r="L269" s="209"/>
      <c r="M269" s="209"/>
      <c r="N269" s="209"/>
      <c r="O269" s="209"/>
      <c r="P269" s="210"/>
      <c r="Q269" s="211"/>
      <c r="R269" s="212"/>
    </row>
    <row r="270" spans="1:18" x14ac:dyDescent="0.25">
      <c r="A270" s="42" t="s">
        <v>406</v>
      </c>
      <c r="B270" s="48" t="s">
        <v>407</v>
      </c>
      <c r="C270" s="44" t="s">
        <v>11</v>
      </c>
      <c r="D270" s="209"/>
      <c r="E270" s="209"/>
      <c r="F270" s="210"/>
      <c r="G270" s="209"/>
      <c r="H270" s="209"/>
      <c r="I270" s="209"/>
      <c r="J270" s="209"/>
      <c r="K270" s="209"/>
      <c r="L270" s="209"/>
      <c r="M270" s="209"/>
      <c r="N270" s="209"/>
      <c r="O270" s="209"/>
      <c r="P270" s="210"/>
      <c r="Q270" s="211"/>
      <c r="R270" s="212"/>
    </row>
    <row r="271" spans="1:18" x14ac:dyDescent="0.25">
      <c r="A271" s="42" t="s">
        <v>408</v>
      </c>
      <c r="B271" s="60" t="s">
        <v>392</v>
      </c>
      <c r="C271" s="44" t="s">
        <v>11</v>
      </c>
      <c r="D271" s="209"/>
      <c r="E271" s="209"/>
      <c r="F271" s="210"/>
      <c r="G271" s="209"/>
      <c r="H271" s="209"/>
      <c r="I271" s="209"/>
      <c r="J271" s="209"/>
      <c r="K271" s="209"/>
      <c r="L271" s="209"/>
      <c r="M271" s="209"/>
      <c r="N271" s="209"/>
      <c r="O271" s="209"/>
      <c r="P271" s="210"/>
      <c r="Q271" s="211"/>
      <c r="R271" s="212"/>
    </row>
    <row r="272" spans="1:18" x14ac:dyDescent="0.25">
      <c r="A272" s="42" t="s">
        <v>409</v>
      </c>
      <c r="B272" s="48" t="s">
        <v>410</v>
      </c>
      <c r="C272" s="44" t="s">
        <v>11</v>
      </c>
      <c r="D272" s="209"/>
      <c r="E272" s="209"/>
      <c r="F272" s="210"/>
      <c r="G272" s="209"/>
      <c r="H272" s="209"/>
      <c r="I272" s="209"/>
      <c r="J272" s="209"/>
      <c r="K272" s="209"/>
      <c r="L272" s="209"/>
      <c r="M272" s="209"/>
      <c r="N272" s="209"/>
      <c r="O272" s="209"/>
      <c r="P272" s="210"/>
      <c r="Q272" s="211"/>
      <c r="R272" s="212"/>
    </row>
    <row r="273" spans="1:18" x14ac:dyDescent="0.25">
      <c r="A273" s="42" t="s">
        <v>411</v>
      </c>
      <c r="B273" s="60" t="s">
        <v>392</v>
      </c>
      <c r="C273" s="44" t="s">
        <v>11</v>
      </c>
      <c r="D273" s="209"/>
      <c r="E273" s="209"/>
      <c r="F273" s="210"/>
      <c r="G273" s="209"/>
      <c r="H273" s="209"/>
      <c r="I273" s="209"/>
      <c r="J273" s="209"/>
      <c r="K273" s="209"/>
      <c r="L273" s="209"/>
      <c r="M273" s="209"/>
      <c r="N273" s="209"/>
      <c r="O273" s="209"/>
      <c r="P273" s="210"/>
      <c r="Q273" s="211"/>
      <c r="R273" s="212"/>
    </row>
    <row r="274" spans="1:18" x14ac:dyDescent="0.25">
      <c r="A274" s="42" t="s">
        <v>412</v>
      </c>
      <c r="B274" s="48" t="s">
        <v>413</v>
      </c>
      <c r="C274" s="44" t="s">
        <v>11</v>
      </c>
      <c r="D274" s="209"/>
      <c r="E274" s="209"/>
      <c r="F274" s="210"/>
      <c r="G274" s="209"/>
      <c r="H274" s="209"/>
      <c r="I274" s="209"/>
      <c r="J274" s="209"/>
      <c r="K274" s="209"/>
      <c r="L274" s="209"/>
      <c r="M274" s="209"/>
      <c r="N274" s="209"/>
      <c r="O274" s="209"/>
      <c r="P274" s="210"/>
      <c r="Q274" s="211"/>
      <c r="R274" s="212"/>
    </row>
    <row r="275" spans="1:18" x14ac:dyDescent="0.25">
      <c r="A275" s="42" t="s">
        <v>414</v>
      </c>
      <c r="B275" s="60" t="s">
        <v>392</v>
      </c>
      <c r="C275" s="44" t="s">
        <v>11</v>
      </c>
      <c r="D275" s="209"/>
      <c r="E275" s="209"/>
      <c r="F275" s="210"/>
      <c r="G275" s="209"/>
      <c r="H275" s="209"/>
      <c r="I275" s="209"/>
      <c r="J275" s="209"/>
      <c r="K275" s="209"/>
      <c r="L275" s="209"/>
      <c r="M275" s="209"/>
      <c r="N275" s="209"/>
      <c r="O275" s="209"/>
      <c r="P275" s="210"/>
      <c r="Q275" s="211"/>
      <c r="R275" s="212"/>
    </row>
    <row r="276" spans="1:18" x14ac:dyDescent="0.25">
      <c r="A276" s="42" t="s">
        <v>412</v>
      </c>
      <c r="B276" s="48" t="s">
        <v>415</v>
      </c>
      <c r="C276" s="44" t="s">
        <v>11</v>
      </c>
      <c r="D276" s="209"/>
      <c r="E276" s="209"/>
      <c r="F276" s="210"/>
      <c r="G276" s="209"/>
      <c r="H276" s="209"/>
      <c r="I276" s="209"/>
      <c r="J276" s="209"/>
      <c r="K276" s="209"/>
      <c r="L276" s="209"/>
      <c r="M276" s="209"/>
      <c r="N276" s="209"/>
      <c r="O276" s="209"/>
      <c r="P276" s="210"/>
      <c r="Q276" s="211"/>
      <c r="R276" s="212"/>
    </row>
    <row r="277" spans="1:18" x14ac:dyDescent="0.25">
      <c r="A277" s="42" t="s">
        <v>416</v>
      </c>
      <c r="B277" s="60" t="s">
        <v>392</v>
      </c>
      <c r="C277" s="44" t="s">
        <v>11</v>
      </c>
      <c r="D277" s="209"/>
      <c r="E277" s="209"/>
      <c r="F277" s="210"/>
      <c r="G277" s="209"/>
      <c r="H277" s="209"/>
      <c r="I277" s="209"/>
      <c r="J277" s="209"/>
      <c r="K277" s="209"/>
      <c r="L277" s="209"/>
      <c r="M277" s="209"/>
      <c r="N277" s="209"/>
      <c r="O277" s="209"/>
      <c r="P277" s="210"/>
      <c r="Q277" s="211"/>
      <c r="R277" s="212"/>
    </row>
    <row r="278" spans="1:18" ht="31.5" x14ac:dyDescent="0.25">
      <c r="A278" s="42" t="s">
        <v>417</v>
      </c>
      <c r="B278" s="56" t="s">
        <v>418</v>
      </c>
      <c r="C278" s="44" t="s">
        <v>11</v>
      </c>
      <c r="D278" s="209"/>
      <c r="E278" s="209"/>
      <c r="F278" s="210"/>
      <c r="G278" s="209"/>
      <c r="H278" s="209"/>
      <c r="I278" s="209"/>
      <c r="J278" s="209"/>
      <c r="K278" s="209"/>
      <c r="L278" s="209"/>
      <c r="M278" s="209"/>
      <c r="N278" s="209"/>
      <c r="O278" s="209"/>
      <c r="P278" s="210"/>
      <c r="Q278" s="211"/>
      <c r="R278" s="212"/>
    </row>
    <row r="279" spans="1:18" x14ac:dyDescent="0.25">
      <c r="A279" s="42" t="s">
        <v>419</v>
      </c>
      <c r="B279" s="60" t="s">
        <v>392</v>
      </c>
      <c r="C279" s="44" t="s">
        <v>11</v>
      </c>
      <c r="D279" s="209"/>
      <c r="E279" s="209"/>
      <c r="F279" s="210"/>
      <c r="G279" s="209"/>
      <c r="H279" s="209"/>
      <c r="I279" s="209"/>
      <c r="J279" s="209"/>
      <c r="K279" s="209"/>
      <c r="L279" s="209"/>
      <c r="M279" s="209"/>
      <c r="N279" s="209"/>
      <c r="O279" s="209"/>
      <c r="P279" s="210"/>
      <c r="Q279" s="211"/>
      <c r="R279" s="212"/>
    </row>
    <row r="280" spans="1:18" x14ac:dyDescent="0.25">
      <c r="A280" s="42" t="s">
        <v>420</v>
      </c>
      <c r="B280" s="60" t="s">
        <v>35</v>
      </c>
      <c r="C280" s="44" t="s">
        <v>11</v>
      </c>
      <c r="D280" s="209"/>
      <c r="E280" s="209"/>
      <c r="F280" s="210"/>
      <c r="G280" s="209"/>
      <c r="H280" s="209"/>
      <c r="I280" s="209"/>
      <c r="J280" s="209"/>
      <c r="K280" s="209"/>
      <c r="L280" s="209"/>
      <c r="M280" s="209"/>
      <c r="N280" s="209"/>
      <c r="O280" s="209"/>
      <c r="P280" s="210"/>
      <c r="Q280" s="211"/>
      <c r="R280" s="212"/>
    </row>
    <row r="281" spans="1:18" x14ac:dyDescent="0.25">
      <c r="A281" s="42" t="s">
        <v>421</v>
      </c>
      <c r="B281" s="61" t="s">
        <v>392</v>
      </c>
      <c r="C281" s="44" t="s">
        <v>11</v>
      </c>
      <c r="D281" s="209"/>
      <c r="E281" s="209"/>
      <c r="F281" s="210"/>
      <c r="G281" s="209"/>
      <c r="H281" s="209"/>
      <c r="I281" s="209"/>
      <c r="J281" s="209"/>
      <c r="K281" s="209"/>
      <c r="L281" s="209"/>
      <c r="M281" s="209"/>
      <c r="N281" s="209"/>
      <c r="O281" s="209"/>
      <c r="P281" s="210"/>
      <c r="Q281" s="211"/>
      <c r="R281" s="212"/>
    </row>
    <row r="282" spans="1:18" x14ac:dyDescent="0.25">
      <c r="A282" s="42" t="s">
        <v>422</v>
      </c>
      <c r="B282" s="60" t="s">
        <v>37</v>
      </c>
      <c r="C282" s="44" t="s">
        <v>11</v>
      </c>
      <c r="D282" s="209"/>
      <c r="E282" s="209"/>
      <c r="F282" s="210"/>
      <c r="G282" s="209"/>
      <c r="H282" s="209"/>
      <c r="I282" s="209"/>
      <c r="J282" s="209"/>
      <c r="K282" s="209"/>
      <c r="L282" s="209"/>
      <c r="M282" s="209"/>
      <c r="N282" s="209"/>
      <c r="O282" s="209"/>
      <c r="P282" s="210"/>
      <c r="Q282" s="211"/>
      <c r="R282" s="212"/>
    </row>
    <row r="283" spans="1:18" x14ac:dyDescent="0.25">
      <c r="A283" s="42" t="s">
        <v>423</v>
      </c>
      <c r="B283" s="61" t="s">
        <v>392</v>
      </c>
      <c r="C283" s="44" t="s">
        <v>11</v>
      </c>
      <c r="D283" s="209"/>
      <c r="E283" s="209"/>
      <c r="F283" s="210"/>
      <c r="G283" s="209"/>
      <c r="H283" s="209"/>
      <c r="I283" s="209"/>
      <c r="J283" s="209"/>
      <c r="K283" s="209"/>
      <c r="L283" s="209"/>
      <c r="M283" s="209"/>
      <c r="N283" s="209"/>
      <c r="O283" s="209"/>
      <c r="P283" s="210"/>
      <c r="Q283" s="211"/>
      <c r="R283" s="212"/>
    </row>
    <row r="284" spans="1:18" x14ac:dyDescent="0.25">
      <c r="A284" s="42" t="s">
        <v>424</v>
      </c>
      <c r="B284" s="56" t="s">
        <v>425</v>
      </c>
      <c r="C284" s="44" t="s">
        <v>11</v>
      </c>
      <c r="D284" s="209"/>
      <c r="E284" s="209"/>
      <c r="F284" s="210"/>
      <c r="G284" s="209"/>
      <c r="H284" s="209"/>
      <c r="I284" s="209"/>
      <c r="J284" s="209"/>
      <c r="K284" s="209"/>
      <c r="L284" s="209"/>
      <c r="M284" s="209"/>
      <c r="N284" s="209"/>
      <c r="O284" s="209"/>
      <c r="P284" s="210"/>
      <c r="Q284" s="211"/>
      <c r="R284" s="212"/>
    </row>
    <row r="285" spans="1:18" x14ac:dyDescent="0.25">
      <c r="A285" s="42" t="s">
        <v>426</v>
      </c>
      <c r="B285" s="60" t="s">
        <v>392</v>
      </c>
      <c r="C285" s="44" t="s">
        <v>11</v>
      </c>
      <c r="D285" s="209"/>
      <c r="E285" s="209"/>
      <c r="F285" s="210"/>
      <c r="G285" s="209"/>
      <c r="H285" s="209"/>
      <c r="I285" s="209"/>
      <c r="J285" s="209"/>
      <c r="K285" s="209"/>
      <c r="L285" s="209"/>
      <c r="M285" s="209"/>
      <c r="N285" s="209"/>
      <c r="O285" s="209"/>
      <c r="P285" s="210"/>
      <c r="Q285" s="211"/>
      <c r="R285" s="212"/>
    </row>
    <row r="286" spans="1:18" x14ac:dyDescent="0.25">
      <c r="A286" s="57" t="s">
        <v>427</v>
      </c>
      <c r="B286" s="58" t="s">
        <v>428</v>
      </c>
      <c r="C286" s="59" t="s">
        <v>11</v>
      </c>
      <c r="D286" s="205">
        <f>D289+D298+D300+D306</f>
        <v>35.605999999999995</v>
      </c>
      <c r="E286" s="205">
        <f>E289+E298+E300+E306</f>
        <v>55.569999999999993</v>
      </c>
      <c r="F286" s="205">
        <v>44.593479664219473</v>
      </c>
      <c r="G286" s="205">
        <f>F286*105.043809846862/100</f>
        <v>46.842689982581781</v>
      </c>
      <c r="H286" s="205">
        <v>0</v>
      </c>
      <c r="I286" s="205">
        <f>H286*105.043809846862/100</f>
        <v>0</v>
      </c>
      <c r="J286" s="205">
        <v>0</v>
      </c>
      <c r="K286" s="205">
        <f>J286*105.043809846862/100</f>
        <v>0</v>
      </c>
      <c r="L286" s="205">
        <v>0</v>
      </c>
      <c r="M286" s="205">
        <f>L286*105.043809846862/100</f>
        <v>0</v>
      </c>
      <c r="N286" s="205">
        <v>0</v>
      </c>
      <c r="O286" s="205">
        <f>N286*105.043809846862/100</f>
        <v>0</v>
      </c>
      <c r="P286" s="206">
        <v>0</v>
      </c>
      <c r="Q286" s="207">
        <f>G286+I286+K286+M286+O286</f>
        <v>46.842689982581781</v>
      </c>
      <c r="R286" s="208">
        <f>H286+J286+L286+N286+P286</f>
        <v>0</v>
      </c>
    </row>
    <row r="287" spans="1:18" x14ac:dyDescent="0.25">
      <c r="A287" s="42" t="s">
        <v>429</v>
      </c>
      <c r="B287" s="56" t="s">
        <v>430</v>
      </c>
      <c r="C287" s="44" t="s">
        <v>11</v>
      </c>
      <c r="D287" s="205"/>
      <c r="E287" s="205"/>
      <c r="F287" s="206"/>
      <c r="G287" s="205"/>
      <c r="H287" s="205"/>
      <c r="I287" s="205"/>
      <c r="J287" s="205"/>
      <c r="K287" s="205"/>
      <c r="L287" s="205"/>
      <c r="M287" s="205"/>
      <c r="N287" s="205"/>
      <c r="O287" s="205"/>
      <c r="P287" s="206"/>
      <c r="Q287" s="211"/>
      <c r="R287" s="212"/>
    </row>
    <row r="288" spans="1:18" x14ac:dyDescent="0.25">
      <c r="A288" s="42" t="s">
        <v>431</v>
      </c>
      <c r="B288" s="60" t="s">
        <v>392</v>
      </c>
      <c r="C288" s="44" t="s">
        <v>11</v>
      </c>
      <c r="D288" s="205"/>
      <c r="E288" s="205"/>
      <c r="F288" s="206"/>
      <c r="G288" s="205"/>
      <c r="H288" s="205"/>
      <c r="I288" s="205"/>
      <c r="J288" s="205"/>
      <c r="K288" s="205"/>
      <c r="L288" s="205"/>
      <c r="M288" s="205"/>
      <c r="N288" s="205"/>
      <c r="O288" s="205"/>
      <c r="P288" s="206"/>
      <c r="Q288" s="211"/>
      <c r="R288" s="212"/>
    </row>
    <row r="289" spans="1:18" x14ac:dyDescent="0.25">
      <c r="A289" s="42" t="s">
        <v>432</v>
      </c>
      <c r="B289" s="56" t="s">
        <v>689</v>
      </c>
      <c r="C289" s="44" t="s">
        <v>11</v>
      </c>
      <c r="D289" s="204">
        <f t="shared" ref="D289:E289" si="401">D290+D292+D294+D296</f>
        <v>12.122999999999999</v>
      </c>
      <c r="E289" s="204">
        <f t="shared" si="401"/>
        <v>13.4</v>
      </c>
      <c r="F289" s="204">
        <v>12.551792870810846</v>
      </c>
      <c r="G289" s="204">
        <f t="shared" ref="G289:P289" si="402">G290+G292+G294+G296</f>
        <v>13.184881435586526</v>
      </c>
      <c r="H289" s="204">
        <f t="shared" ref="H289:I289" si="403">H290+H292+H294+H296</f>
        <v>0</v>
      </c>
      <c r="I289" s="204">
        <f t="shared" si="403"/>
        <v>0</v>
      </c>
      <c r="J289" s="204">
        <f t="shared" si="402"/>
        <v>0</v>
      </c>
      <c r="K289" s="204">
        <f t="shared" ref="K289" si="404">K290+K292+K294+K296</f>
        <v>0</v>
      </c>
      <c r="L289" s="204">
        <f t="shared" si="402"/>
        <v>0</v>
      </c>
      <c r="M289" s="204">
        <f t="shared" ref="M289" si="405">M290+M292+M294+M296</f>
        <v>0</v>
      </c>
      <c r="N289" s="204">
        <f t="shared" si="402"/>
        <v>0</v>
      </c>
      <c r="O289" s="204">
        <f t="shared" ref="O289" si="406">O290+O292+O294+O296</f>
        <v>0</v>
      </c>
      <c r="P289" s="213">
        <f t="shared" si="402"/>
        <v>0</v>
      </c>
      <c r="Q289" s="207">
        <f>G289+I289+K289+M289+O289</f>
        <v>13.184881435586526</v>
      </c>
      <c r="R289" s="208">
        <f>H289+J289+L289+N289+P289</f>
        <v>0</v>
      </c>
    </row>
    <row r="290" spans="1:18" x14ac:dyDescent="0.25">
      <c r="A290" s="42" t="s">
        <v>433</v>
      </c>
      <c r="B290" s="60" t="s">
        <v>260</v>
      </c>
      <c r="C290" s="44" t="s">
        <v>11</v>
      </c>
      <c r="D290" s="205">
        <v>0</v>
      </c>
      <c r="E290" s="205">
        <v>0</v>
      </c>
      <c r="F290" s="206">
        <v>0</v>
      </c>
      <c r="G290" s="205">
        <v>0</v>
      </c>
      <c r="H290" s="205">
        <v>0</v>
      </c>
      <c r="I290" s="205">
        <v>0</v>
      </c>
      <c r="J290" s="205">
        <v>0</v>
      </c>
      <c r="K290" s="205">
        <v>0</v>
      </c>
      <c r="L290" s="205">
        <v>0</v>
      </c>
      <c r="M290" s="205">
        <v>0</v>
      </c>
      <c r="N290" s="205">
        <v>0</v>
      </c>
      <c r="O290" s="205">
        <v>0</v>
      </c>
      <c r="P290" s="206">
        <v>0</v>
      </c>
      <c r="Q290" s="207">
        <f>G290+I290+K290+M290+O290</f>
        <v>0</v>
      </c>
      <c r="R290" s="208">
        <f>H290+J290+L290+N290+P290</f>
        <v>0</v>
      </c>
    </row>
    <row r="291" spans="1:18" x14ac:dyDescent="0.25">
      <c r="A291" s="42" t="s">
        <v>434</v>
      </c>
      <c r="B291" s="61" t="s">
        <v>392</v>
      </c>
      <c r="C291" s="44" t="s">
        <v>11</v>
      </c>
      <c r="D291" s="205"/>
      <c r="E291" s="205"/>
      <c r="F291" s="206"/>
      <c r="G291" s="205"/>
      <c r="H291" s="205"/>
      <c r="I291" s="205"/>
      <c r="J291" s="205"/>
      <c r="K291" s="205"/>
      <c r="L291" s="205"/>
      <c r="M291" s="205"/>
      <c r="N291" s="205"/>
      <c r="O291" s="205"/>
      <c r="P291" s="206"/>
      <c r="Q291" s="211"/>
      <c r="R291" s="212"/>
    </row>
    <row r="292" spans="1:18" x14ac:dyDescent="0.25">
      <c r="A292" s="42" t="s">
        <v>435</v>
      </c>
      <c r="B292" s="60" t="s">
        <v>436</v>
      </c>
      <c r="C292" s="44" t="s">
        <v>11</v>
      </c>
      <c r="D292" s="205">
        <v>12.122999999999999</v>
      </c>
      <c r="E292" s="205">
        <v>13.4</v>
      </c>
      <c r="F292" s="205">
        <v>12.551792870810846</v>
      </c>
      <c r="G292" s="205">
        <f>F292*105.043809846862/100</f>
        <v>13.184881435586526</v>
      </c>
      <c r="H292" s="205">
        <v>0</v>
      </c>
      <c r="I292" s="205">
        <f>H292*105.043809846862/100</f>
        <v>0</v>
      </c>
      <c r="J292" s="205">
        <v>0</v>
      </c>
      <c r="K292" s="205">
        <f>J292*105.043809846862/100</f>
        <v>0</v>
      </c>
      <c r="L292" s="205">
        <v>0</v>
      </c>
      <c r="M292" s="205">
        <f>L292*105.043809846862/100</f>
        <v>0</v>
      </c>
      <c r="N292" s="205">
        <v>0</v>
      </c>
      <c r="O292" s="205">
        <f>N292*105.043809846862/100</f>
        <v>0</v>
      </c>
      <c r="P292" s="206">
        <v>0</v>
      </c>
      <c r="Q292" s="207">
        <f>G292+I292+K292+M292+O292</f>
        <v>13.184881435586526</v>
      </c>
      <c r="R292" s="208">
        <f>H292+J292+L292+N292+P292</f>
        <v>0</v>
      </c>
    </row>
    <row r="293" spans="1:18" x14ac:dyDescent="0.25">
      <c r="A293" s="42" t="s">
        <v>437</v>
      </c>
      <c r="B293" s="61" t="s">
        <v>392</v>
      </c>
      <c r="C293" s="44" t="s">
        <v>11</v>
      </c>
      <c r="D293" s="205"/>
      <c r="E293" s="205"/>
      <c r="F293" s="206"/>
      <c r="G293" s="205"/>
      <c r="H293" s="205"/>
      <c r="I293" s="205"/>
      <c r="J293" s="205"/>
      <c r="K293" s="205"/>
      <c r="L293" s="205"/>
      <c r="M293" s="205"/>
      <c r="N293" s="205"/>
      <c r="O293" s="205"/>
      <c r="P293" s="206"/>
      <c r="Q293" s="211"/>
      <c r="R293" s="212"/>
    </row>
    <row r="294" spans="1:18" ht="31.5" x14ac:dyDescent="0.25">
      <c r="A294" s="42" t="s">
        <v>438</v>
      </c>
      <c r="B294" s="56" t="s">
        <v>439</v>
      </c>
      <c r="C294" s="44" t="s">
        <v>11</v>
      </c>
      <c r="D294" s="205"/>
      <c r="E294" s="205"/>
      <c r="F294" s="206"/>
      <c r="G294" s="205"/>
      <c r="H294" s="205"/>
      <c r="I294" s="205"/>
      <c r="J294" s="205"/>
      <c r="K294" s="205"/>
      <c r="L294" s="205"/>
      <c r="M294" s="205"/>
      <c r="N294" s="205"/>
      <c r="O294" s="205"/>
      <c r="P294" s="206"/>
      <c r="Q294" s="211"/>
      <c r="R294" s="212"/>
    </row>
    <row r="295" spans="1:18" x14ac:dyDescent="0.25">
      <c r="A295" s="42" t="s">
        <v>440</v>
      </c>
      <c r="B295" s="60" t="s">
        <v>392</v>
      </c>
      <c r="C295" s="44" t="s">
        <v>11</v>
      </c>
      <c r="D295" s="205"/>
      <c r="E295" s="205"/>
      <c r="F295" s="206"/>
      <c r="G295" s="205"/>
      <c r="H295" s="205"/>
      <c r="I295" s="205"/>
      <c r="J295" s="205"/>
      <c r="K295" s="205"/>
      <c r="L295" s="205"/>
      <c r="M295" s="205"/>
      <c r="N295" s="205"/>
      <c r="O295" s="205"/>
      <c r="P295" s="206"/>
      <c r="Q295" s="211"/>
      <c r="R295" s="212"/>
    </row>
    <row r="296" spans="1:18" x14ac:dyDescent="0.25">
      <c r="A296" s="42" t="s">
        <v>441</v>
      </c>
      <c r="B296" s="56" t="s">
        <v>442</v>
      </c>
      <c r="C296" s="44" t="s">
        <v>11</v>
      </c>
      <c r="D296" s="205"/>
      <c r="E296" s="205"/>
      <c r="F296" s="206"/>
      <c r="G296" s="205"/>
      <c r="H296" s="205"/>
      <c r="I296" s="205"/>
      <c r="J296" s="205"/>
      <c r="K296" s="205"/>
      <c r="L296" s="205"/>
      <c r="M296" s="205"/>
      <c r="N296" s="205"/>
      <c r="O296" s="205"/>
      <c r="P296" s="206"/>
      <c r="Q296" s="211"/>
      <c r="R296" s="212"/>
    </row>
    <row r="297" spans="1:18" x14ac:dyDescent="0.25">
      <c r="A297" s="42" t="s">
        <v>443</v>
      </c>
      <c r="B297" s="60" t="s">
        <v>392</v>
      </c>
      <c r="C297" s="44" t="s">
        <v>11</v>
      </c>
      <c r="D297" s="205"/>
      <c r="E297" s="205"/>
      <c r="F297" s="206"/>
      <c r="G297" s="205"/>
      <c r="H297" s="205"/>
      <c r="I297" s="205"/>
      <c r="J297" s="205"/>
      <c r="K297" s="205"/>
      <c r="L297" s="205"/>
      <c r="M297" s="205"/>
      <c r="N297" s="205"/>
      <c r="O297" s="205"/>
      <c r="P297" s="206"/>
      <c r="Q297" s="211"/>
      <c r="R297" s="212"/>
    </row>
    <row r="298" spans="1:18" x14ac:dyDescent="0.25">
      <c r="A298" s="42" t="s">
        <v>444</v>
      </c>
      <c r="B298" s="56" t="s">
        <v>445</v>
      </c>
      <c r="C298" s="44" t="s">
        <v>11</v>
      </c>
      <c r="D298" s="205">
        <v>3.181</v>
      </c>
      <c r="E298" s="205">
        <v>3.52</v>
      </c>
      <c r="F298" s="206">
        <v>1.9345032031559528</v>
      </c>
      <c r="G298" s="205">
        <f>F298*105.043809846862/100</f>
        <v>2.0320758662045937</v>
      </c>
      <c r="H298" s="205">
        <v>0</v>
      </c>
      <c r="I298" s="205">
        <f>H298*105.043809846862/100</f>
        <v>0</v>
      </c>
      <c r="J298" s="205">
        <v>0</v>
      </c>
      <c r="K298" s="205">
        <f>J298*105.043809846862/100</f>
        <v>0</v>
      </c>
      <c r="L298" s="205">
        <v>0</v>
      </c>
      <c r="M298" s="205">
        <f>L298*105.043809846862/100</f>
        <v>0</v>
      </c>
      <c r="N298" s="205">
        <v>0</v>
      </c>
      <c r="O298" s="205">
        <f>N298*105.043809846862/100</f>
        <v>0</v>
      </c>
      <c r="P298" s="206">
        <v>0</v>
      </c>
      <c r="Q298" s="207">
        <f>G298+I298+K298+M298+O298</f>
        <v>2.0320758662045937</v>
      </c>
      <c r="R298" s="208">
        <f>H298+J298+L298+N298+P298</f>
        <v>0</v>
      </c>
    </row>
    <row r="299" spans="1:18" x14ac:dyDescent="0.25">
      <c r="A299" s="42" t="s">
        <v>446</v>
      </c>
      <c r="B299" s="60" t="s">
        <v>392</v>
      </c>
      <c r="C299" s="44" t="s">
        <v>11</v>
      </c>
      <c r="D299" s="205"/>
      <c r="E299" s="205"/>
      <c r="F299" s="206"/>
      <c r="G299" s="205"/>
      <c r="H299" s="205"/>
      <c r="I299" s="205"/>
      <c r="J299" s="205"/>
      <c r="K299" s="205"/>
      <c r="L299" s="205"/>
      <c r="M299" s="205"/>
      <c r="N299" s="205"/>
      <c r="O299" s="205"/>
      <c r="P299" s="206"/>
      <c r="Q299" s="211"/>
      <c r="R299" s="212"/>
    </row>
    <row r="300" spans="1:18" x14ac:dyDescent="0.25">
      <c r="A300" s="42" t="s">
        <v>447</v>
      </c>
      <c r="B300" s="56" t="s">
        <v>448</v>
      </c>
      <c r="C300" s="44" t="s">
        <v>11</v>
      </c>
      <c r="D300" s="205">
        <v>7.0019999999999998</v>
      </c>
      <c r="E300" s="205">
        <v>21.24</v>
      </c>
      <c r="F300" s="206">
        <v>7.3233628714379018</v>
      </c>
      <c r="G300" s="205">
        <f>F300*105.043809846862/100</f>
        <v>7.6927393690689225</v>
      </c>
      <c r="H300" s="205">
        <v>0</v>
      </c>
      <c r="I300" s="205">
        <f>H300*105.043809846862/100</f>
        <v>0</v>
      </c>
      <c r="J300" s="205">
        <v>0</v>
      </c>
      <c r="K300" s="205">
        <f>J300*105.043809846862/100</f>
        <v>0</v>
      </c>
      <c r="L300" s="205">
        <v>0</v>
      </c>
      <c r="M300" s="205">
        <f>L300*105.043809846862/100</f>
        <v>0</v>
      </c>
      <c r="N300" s="205">
        <v>0</v>
      </c>
      <c r="O300" s="205">
        <f>N300*105.043809846862/100</f>
        <v>0</v>
      </c>
      <c r="P300" s="206">
        <v>0</v>
      </c>
      <c r="Q300" s="207">
        <f>G300+I300+K300+M300+O300</f>
        <v>7.6927393690689225</v>
      </c>
      <c r="R300" s="208">
        <f>H300+J300+L300+N300+P300</f>
        <v>0</v>
      </c>
    </row>
    <row r="301" spans="1:18" x14ac:dyDescent="0.25">
      <c r="A301" s="42" t="s">
        <v>449</v>
      </c>
      <c r="B301" s="60" t="s">
        <v>392</v>
      </c>
      <c r="C301" s="44" t="s">
        <v>11</v>
      </c>
      <c r="D301" s="205"/>
      <c r="E301" s="205"/>
      <c r="F301" s="206"/>
      <c r="G301" s="205"/>
      <c r="H301" s="205"/>
      <c r="I301" s="205"/>
      <c r="J301" s="205"/>
      <c r="K301" s="205"/>
      <c r="L301" s="205"/>
      <c r="M301" s="205"/>
      <c r="N301" s="205"/>
      <c r="O301" s="205"/>
      <c r="P301" s="206"/>
      <c r="Q301" s="211"/>
      <c r="R301" s="212"/>
    </row>
    <row r="302" spans="1:18" x14ac:dyDescent="0.25">
      <c r="A302" s="42" t="s">
        <v>450</v>
      </c>
      <c r="B302" s="56" t="s">
        <v>451</v>
      </c>
      <c r="C302" s="44" t="s">
        <v>11</v>
      </c>
      <c r="D302" s="205"/>
      <c r="E302" s="205"/>
      <c r="F302" s="206"/>
      <c r="G302" s="205"/>
      <c r="H302" s="205"/>
      <c r="I302" s="205"/>
      <c r="J302" s="205"/>
      <c r="K302" s="205"/>
      <c r="L302" s="205"/>
      <c r="M302" s="205"/>
      <c r="N302" s="205"/>
      <c r="O302" s="205"/>
      <c r="P302" s="206"/>
      <c r="Q302" s="211"/>
      <c r="R302" s="212"/>
    </row>
    <row r="303" spans="1:18" x14ac:dyDescent="0.25">
      <c r="A303" s="42" t="s">
        <v>452</v>
      </c>
      <c r="B303" s="60" t="s">
        <v>392</v>
      </c>
      <c r="C303" s="44" t="s">
        <v>11</v>
      </c>
      <c r="D303" s="205"/>
      <c r="E303" s="205"/>
      <c r="F303" s="206"/>
      <c r="G303" s="205"/>
      <c r="H303" s="205"/>
      <c r="I303" s="205"/>
      <c r="J303" s="205"/>
      <c r="K303" s="205"/>
      <c r="L303" s="205"/>
      <c r="M303" s="205"/>
      <c r="N303" s="205"/>
      <c r="O303" s="205"/>
      <c r="P303" s="206"/>
      <c r="Q303" s="211"/>
      <c r="R303" s="212"/>
    </row>
    <row r="304" spans="1:18" ht="31.5" x14ac:dyDescent="0.25">
      <c r="A304" s="42" t="s">
        <v>453</v>
      </c>
      <c r="B304" s="56" t="s">
        <v>454</v>
      </c>
      <c r="C304" s="44" t="s">
        <v>11</v>
      </c>
      <c r="D304" s="205"/>
      <c r="E304" s="205"/>
      <c r="F304" s="206"/>
      <c r="G304" s="205"/>
      <c r="H304" s="205"/>
      <c r="I304" s="205"/>
      <c r="J304" s="205"/>
      <c r="K304" s="205"/>
      <c r="L304" s="205"/>
      <c r="M304" s="205"/>
      <c r="N304" s="205"/>
      <c r="O304" s="205"/>
      <c r="P304" s="206"/>
      <c r="Q304" s="211"/>
      <c r="R304" s="212"/>
    </row>
    <row r="305" spans="1:18" x14ac:dyDescent="0.25">
      <c r="A305" s="42" t="s">
        <v>455</v>
      </c>
      <c r="B305" s="60" t="s">
        <v>392</v>
      </c>
      <c r="C305" s="44" t="s">
        <v>11</v>
      </c>
      <c r="D305" s="205"/>
      <c r="E305" s="205"/>
      <c r="F305" s="206"/>
      <c r="G305" s="205"/>
      <c r="H305" s="205"/>
      <c r="I305" s="205"/>
      <c r="J305" s="205"/>
      <c r="K305" s="205"/>
      <c r="L305" s="205"/>
      <c r="M305" s="205"/>
      <c r="N305" s="205"/>
      <c r="O305" s="205"/>
      <c r="P305" s="206"/>
      <c r="Q305" s="211"/>
      <c r="R305" s="212"/>
    </row>
    <row r="306" spans="1:18" x14ac:dyDescent="0.25">
      <c r="A306" s="42" t="s">
        <v>456</v>
      </c>
      <c r="B306" s="56" t="s">
        <v>457</v>
      </c>
      <c r="C306" s="44" t="s">
        <v>11</v>
      </c>
      <c r="D306" s="205">
        <v>13.3</v>
      </c>
      <c r="E306" s="205">
        <v>17.41</v>
      </c>
      <c r="F306" s="205">
        <v>21.323893398912986</v>
      </c>
      <c r="G306" s="205">
        <f>F306*105.043809846862/100</f>
        <v>22.399430033901716</v>
      </c>
      <c r="H306" s="205">
        <v>0</v>
      </c>
      <c r="I306" s="205">
        <f>H306*105.043809846862/100</f>
        <v>0</v>
      </c>
      <c r="J306" s="205">
        <v>0</v>
      </c>
      <c r="K306" s="205">
        <f>J306*105.043809846862/100</f>
        <v>0</v>
      </c>
      <c r="L306" s="205">
        <v>0</v>
      </c>
      <c r="M306" s="205">
        <f>L306*105.043809846862/100</f>
        <v>0</v>
      </c>
      <c r="N306" s="205">
        <v>0</v>
      </c>
      <c r="O306" s="205">
        <f>N306*105.043809846862/100</f>
        <v>0</v>
      </c>
      <c r="P306" s="206">
        <v>0</v>
      </c>
      <c r="Q306" s="207">
        <f>G306+I306+K306+M306+O306</f>
        <v>22.399430033901716</v>
      </c>
      <c r="R306" s="208">
        <f>H306+J306+L306+N306+P306</f>
        <v>0</v>
      </c>
    </row>
    <row r="307" spans="1:18" x14ac:dyDescent="0.25">
      <c r="A307" s="42" t="s">
        <v>458</v>
      </c>
      <c r="B307" s="60" t="s">
        <v>392</v>
      </c>
      <c r="C307" s="44" t="s">
        <v>11</v>
      </c>
      <c r="D307" s="205"/>
      <c r="E307" s="205"/>
      <c r="F307" s="206"/>
      <c r="G307" s="205"/>
      <c r="H307" s="205"/>
      <c r="I307" s="205"/>
      <c r="J307" s="205"/>
      <c r="K307" s="205"/>
      <c r="L307" s="205"/>
      <c r="M307" s="205"/>
      <c r="N307" s="205"/>
      <c r="O307" s="205"/>
      <c r="P307" s="206"/>
      <c r="Q307" s="211"/>
      <c r="R307" s="212"/>
    </row>
    <row r="308" spans="1:18" ht="31.5" x14ac:dyDescent="0.25">
      <c r="A308" s="42" t="s">
        <v>459</v>
      </c>
      <c r="B308" s="71" t="s">
        <v>460</v>
      </c>
      <c r="C308" s="44" t="s">
        <v>461</v>
      </c>
      <c r="D308" s="205">
        <f>D169/1.2/D23*100</f>
        <v>73.523507589217445</v>
      </c>
      <c r="E308" s="205">
        <f t="shared" ref="E308" si="407">E169/1.18/E23*100</f>
        <v>64.133198129273538</v>
      </c>
      <c r="F308" s="206">
        <v>84.745762711864415</v>
      </c>
      <c r="G308" s="205">
        <f t="shared" ref="G308:Q308" si="408">G169/1.18/G23*100</f>
        <v>84.745762711864415</v>
      </c>
      <c r="H308" s="205">
        <v>0</v>
      </c>
      <c r="I308" s="205">
        <f t="shared" ref="I308" si="409">I169/1.18/I23*100</f>
        <v>84.745762711864415</v>
      </c>
      <c r="J308" s="205">
        <v>0</v>
      </c>
      <c r="K308" s="205">
        <f t="shared" ref="K308" si="410">K169/1.18/K23*100</f>
        <v>84.745762711864415</v>
      </c>
      <c r="L308" s="205">
        <v>0</v>
      </c>
      <c r="M308" s="205">
        <f t="shared" ref="M308" si="411">M169/1.18/M23*100</f>
        <v>84.745762711864415</v>
      </c>
      <c r="N308" s="205">
        <v>0</v>
      </c>
      <c r="O308" s="205">
        <f t="shared" ref="O308" si="412">O169/1.18/O23*100</f>
        <v>84.745762711864415</v>
      </c>
      <c r="P308" s="206">
        <v>0</v>
      </c>
      <c r="Q308" s="211">
        <f t="shared" si="408"/>
        <v>84.745762711864415</v>
      </c>
      <c r="R308" s="212">
        <v>0</v>
      </c>
    </row>
    <row r="309" spans="1:18" x14ac:dyDescent="0.25">
      <c r="A309" s="42" t="s">
        <v>462</v>
      </c>
      <c r="B309" s="56" t="s">
        <v>463</v>
      </c>
      <c r="C309" s="44" t="s">
        <v>461</v>
      </c>
      <c r="D309" s="209"/>
      <c r="E309" s="209"/>
      <c r="F309" s="210"/>
      <c r="G309" s="209"/>
      <c r="H309" s="209"/>
      <c r="I309" s="209"/>
      <c r="J309" s="209"/>
      <c r="K309" s="209"/>
      <c r="L309" s="209"/>
      <c r="M309" s="209"/>
      <c r="N309" s="209"/>
      <c r="O309" s="209"/>
      <c r="P309" s="210"/>
      <c r="Q309" s="211"/>
      <c r="R309" s="212"/>
    </row>
    <row r="310" spans="1:18" ht="31.5" x14ac:dyDescent="0.25">
      <c r="A310" s="42" t="s">
        <v>464</v>
      </c>
      <c r="B310" s="56" t="s">
        <v>465</v>
      </c>
      <c r="C310" s="44" t="s">
        <v>461</v>
      </c>
      <c r="D310" s="209"/>
      <c r="E310" s="209"/>
      <c r="F310" s="210"/>
      <c r="G310" s="209"/>
      <c r="H310" s="209"/>
      <c r="I310" s="209"/>
      <c r="J310" s="209"/>
      <c r="K310" s="209"/>
      <c r="L310" s="209"/>
      <c r="M310" s="209"/>
      <c r="N310" s="209"/>
      <c r="O310" s="209"/>
      <c r="P310" s="210"/>
      <c r="Q310" s="211"/>
      <c r="R310" s="212"/>
    </row>
    <row r="311" spans="1:18" ht="31.5" x14ac:dyDescent="0.25">
      <c r="A311" s="42" t="s">
        <v>466</v>
      </c>
      <c r="B311" s="56" t="s">
        <v>467</v>
      </c>
      <c r="C311" s="44" t="s">
        <v>461</v>
      </c>
      <c r="D311" s="209"/>
      <c r="E311" s="209"/>
      <c r="F311" s="210"/>
      <c r="G311" s="209"/>
      <c r="H311" s="209"/>
      <c r="I311" s="209"/>
      <c r="J311" s="209"/>
      <c r="K311" s="209"/>
      <c r="L311" s="209"/>
      <c r="M311" s="209"/>
      <c r="N311" s="209"/>
      <c r="O311" s="209"/>
      <c r="P311" s="210"/>
      <c r="Q311" s="211"/>
      <c r="R311" s="212"/>
    </row>
    <row r="312" spans="1:18" ht="31.5" x14ac:dyDescent="0.25">
      <c r="A312" s="42" t="s">
        <v>468</v>
      </c>
      <c r="B312" s="56" t="s">
        <v>469</v>
      </c>
      <c r="C312" s="44" t="s">
        <v>461</v>
      </c>
      <c r="D312" s="209"/>
      <c r="E312" s="209"/>
      <c r="F312" s="210"/>
      <c r="G312" s="209"/>
      <c r="H312" s="209"/>
      <c r="I312" s="209"/>
      <c r="J312" s="209"/>
      <c r="K312" s="209"/>
      <c r="L312" s="209"/>
      <c r="M312" s="209"/>
      <c r="N312" s="209"/>
      <c r="O312" s="209"/>
      <c r="P312" s="210"/>
      <c r="Q312" s="211"/>
      <c r="R312" s="212"/>
    </row>
    <row r="313" spans="1:18" x14ac:dyDescent="0.25">
      <c r="A313" s="42" t="s">
        <v>470</v>
      </c>
      <c r="B313" s="48" t="s">
        <v>471</v>
      </c>
      <c r="C313" s="44" t="s">
        <v>461</v>
      </c>
      <c r="D313" s="209"/>
      <c r="E313" s="209"/>
      <c r="F313" s="210"/>
      <c r="G313" s="209"/>
      <c r="H313" s="209"/>
      <c r="I313" s="209"/>
      <c r="J313" s="209"/>
      <c r="K313" s="209"/>
      <c r="L313" s="209"/>
      <c r="M313" s="209"/>
      <c r="N313" s="209"/>
      <c r="O313" s="209"/>
      <c r="P313" s="210"/>
      <c r="Q313" s="211"/>
      <c r="R313" s="212"/>
    </row>
    <row r="314" spans="1:18" x14ac:dyDescent="0.25">
      <c r="A314" s="42" t="s">
        <v>472</v>
      </c>
      <c r="B314" s="48" t="s">
        <v>473</v>
      </c>
      <c r="C314" s="44" t="s">
        <v>461</v>
      </c>
      <c r="D314" s="205">
        <f>D175/1.2/D29*100</f>
        <v>83.333333333333343</v>
      </c>
      <c r="E314" s="205">
        <f>E175/1.18/E29*100</f>
        <v>84.745762711864415</v>
      </c>
      <c r="F314" s="206">
        <v>84.745762711864415</v>
      </c>
      <c r="G314" s="205">
        <f>G175/1.18/G29*100</f>
        <v>84.745762711864415</v>
      </c>
      <c r="H314" s="205">
        <v>0</v>
      </c>
      <c r="I314" s="205">
        <f t="shared" ref="I314" si="413">I175/1.18/I29*100</f>
        <v>84.745762711864415</v>
      </c>
      <c r="J314" s="205">
        <v>0</v>
      </c>
      <c r="K314" s="205">
        <f t="shared" ref="K314" si="414">K175/1.18/K29*100</f>
        <v>84.745762711864415</v>
      </c>
      <c r="L314" s="205">
        <v>0</v>
      </c>
      <c r="M314" s="205">
        <f t="shared" ref="M314" si="415">M175/1.18/M29*100</f>
        <v>84.745762711864415</v>
      </c>
      <c r="N314" s="205">
        <v>0</v>
      </c>
      <c r="O314" s="205">
        <f t="shared" ref="O314" si="416">O175/1.18/O29*100</f>
        <v>84.745762711864415</v>
      </c>
      <c r="P314" s="206">
        <v>0</v>
      </c>
      <c r="Q314" s="211">
        <f t="shared" ref="Q314" si="417">Q175/1.18/Q29*100</f>
        <v>84.745762711864415</v>
      </c>
      <c r="R314" s="212">
        <v>0</v>
      </c>
    </row>
    <row r="315" spans="1:18" x14ac:dyDescent="0.25">
      <c r="A315" s="42" t="s">
        <v>474</v>
      </c>
      <c r="B315" s="48" t="s">
        <v>475</v>
      </c>
      <c r="C315" s="44"/>
      <c r="D315" s="209"/>
      <c r="E315" s="209"/>
      <c r="F315" s="210"/>
      <c r="G315" s="209"/>
      <c r="H315" s="209"/>
      <c r="I315" s="209"/>
      <c r="J315" s="209"/>
      <c r="K315" s="209"/>
      <c r="L315" s="209"/>
      <c r="M315" s="209"/>
      <c r="N315" s="209"/>
      <c r="O315" s="209"/>
      <c r="P315" s="210"/>
      <c r="Q315" s="211"/>
      <c r="R315" s="212"/>
    </row>
    <row r="316" spans="1:18" x14ac:dyDescent="0.25">
      <c r="A316" s="42" t="s">
        <v>476</v>
      </c>
      <c r="B316" s="48" t="s">
        <v>477</v>
      </c>
      <c r="C316" s="44" t="s">
        <v>461</v>
      </c>
      <c r="D316" s="209"/>
      <c r="E316" s="209"/>
      <c r="F316" s="210"/>
      <c r="G316" s="209"/>
      <c r="H316" s="209"/>
      <c r="I316" s="209"/>
      <c r="J316" s="209"/>
      <c r="K316" s="209"/>
      <c r="L316" s="209"/>
      <c r="M316" s="209"/>
      <c r="N316" s="209"/>
      <c r="O316" s="209"/>
      <c r="P316" s="210"/>
      <c r="Q316" s="211"/>
      <c r="R316" s="212"/>
    </row>
    <row r="317" spans="1:18" x14ac:dyDescent="0.25">
      <c r="A317" s="42" t="s">
        <v>478</v>
      </c>
      <c r="B317" s="48" t="s">
        <v>479</v>
      </c>
      <c r="C317" s="44" t="s">
        <v>461</v>
      </c>
      <c r="D317" s="209"/>
      <c r="E317" s="209"/>
      <c r="F317" s="210"/>
      <c r="G317" s="209"/>
      <c r="H317" s="209"/>
      <c r="I317" s="209"/>
      <c r="J317" s="209"/>
      <c r="K317" s="209"/>
      <c r="L317" s="209"/>
      <c r="M317" s="209"/>
      <c r="N317" s="209"/>
      <c r="O317" s="209"/>
      <c r="P317" s="210"/>
      <c r="Q317" s="211"/>
      <c r="R317" s="212"/>
    </row>
    <row r="318" spans="1:18" x14ac:dyDescent="0.25">
      <c r="A318" s="42" t="s">
        <v>480</v>
      </c>
      <c r="B318" s="48" t="s">
        <v>481</v>
      </c>
      <c r="C318" s="44" t="s">
        <v>461</v>
      </c>
      <c r="D318" s="216"/>
      <c r="E318" s="216"/>
      <c r="F318" s="217"/>
      <c r="G318" s="216"/>
      <c r="H318" s="216"/>
      <c r="I318" s="216"/>
      <c r="J318" s="216"/>
      <c r="K318" s="216"/>
      <c r="L318" s="216"/>
      <c r="M318" s="216"/>
      <c r="N318" s="216"/>
      <c r="O318" s="216"/>
      <c r="P318" s="217"/>
      <c r="Q318" s="218"/>
      <c r="R318" s="219"/>
    </row>
    <row r="319" spans="1:18" ht="31.5" x14ac:dyDescent="0.25">
      <c r="A319" s="42" t="s">
        <v>482</v>
      </c>
      <c r="B319" s="56" t="s">
        <v>483</v>
      </c>
      <c r="C319" s="44" t="s">
        <v>461</v>
      </c>
      <c r="D319" s="216"/>
      <c r="E319" s="216"/>
      <c r="F319" s="217"/>
      <c r="G319" s="216"/>
      <c r="H319" s="216"/>
      <c r="I319" s="216"/>
      <c r="J319" s="216"/>
      <c r="K319" s="216"/>
      <c r="L319" s="216"/>
      <c r="M319" s="216"/>
      <c r="N319" s="216"/>
      <c r="O319" s="216"/>
      <c r="P319" s="217"/>
      <c r="Q319" s="218"/>
      <c r="R319" s="219"/>
    </row>
    <row r="320" spans="1:18" x14ac:dyDescent="0.25">
      <c r="A320" s="42" t="s">
        <v>484</v>
      </c>
      <c r="B320" s="81" t="s">
        <v>35</v>
      </c>
      <c r="C320" s="44" t="s">
        <v>461</v>
      </c>
      <c r="D320" s="220"/>
      <c r="E320" s="220"/>
      <c r="F320" s="221"/>
      <c r="G320" s="220"/>
      <c r="H320" s="220"/>
      <c r="I320" s="220"/>
      <c r="J320" s="220"/>
      <c r="K320" s="220"/>
      <c r="L320" s="220"/>
      <c r="M320" s="220"/>
      <c r="N320" s="220"/>
      <c r="O320" s="220"/>
      <c r="P320" s="221"/>
      <c r="Q320" s="218"/>
      <c r="R320" s="219"/>
    </row>
    <row r="321" spans="1:18" ht="16.5" thickBot="1" x14ac:dyDescent="0.3">
      <c r="A321" s="63" t="s">
        <v>485</v>
      </c>
      <c r="B321" s="82" t="s">
        <v>37</v>
      </c>
      <c r="C321" s="66" t="s">
        <v>461</v>
      </c>
      <c r="D321" s="222"/>
      <c r="E321" s="222"/>
      <c r="F321" s="223"/>
      <c r="G321" s="222"/>
      <c r="H321" s="222"/>
      <c r="I321" s="222"/>
      <c r="J321" s="222"/>
      <c r="K321" s="222"/>
      <c r="L321" s="222"/>
      <c r="M321" s="222"/>
      <c r="N321" s="222"/>
      <c r="O321" s="222"/>
      <c r="P321" s="223"/>
      <c r="Q321" s="224"/>
      <c r="R321" s="225"/>
    </row>
    <row r="322" spans="1:18" ht="19.5" hidden="1" thickBot="1" x14ac:dyDescent="0.3">
      <c r="A322" s="83" t="s">
        <v>486</v>
      </c>
      <c r="B322" s="3"/>
      <c r="C322" s="3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156"/>
      <c r="R322" s="84"/>
    </row>
    <row r="323" spans="1:18" ht="32.25" hidden="1" thickBot="1" x14ac:dyDescent="0.3">
      <c r="A323" s="85" t="s">
        <v>487</v>
      </c>
      <c r="B323" s="86" t="s">
        <v>488</v>
      </c>
      <c r="C323" s="87" t="s">
        <v>217</v>
      </c>
      <c r="D323" s="18" t="s">
        <v>489</v>
      </c>
      <c r="E323" s="18" t="s">
        <v>489</v>
      </c>
      <c r="F323" s="19" t="s">
        <v>489</v>
      </c>
      <c r="G323" s="18" t="s">
        <v>489</v>
      </c>
      <c r="H323" s="18" t="s">
        <v>489</v>
      </c>
      <c r="I323" s="18" t="s">
        <v>489</v>
      </c>
      <c r="J323" s="18" t="s">
        <v>489</v>
      </c>
      <c r="K323" s="18" t="s">
        <v>489</v>
      </c>
      <c r="L323" s="18" t="s">
        <v>489</v>
      </c>
      <c r="M323" s="18" t="s">
        <v>489</v>
      </c>
      <c r="N323" s="18" t="s">
        <v>489</v>
      </c>
      <c r="O323" s="18" t="s">
        <v>489</v>
      </c>
      <c r="P323" s="19" t="s">
        <v>489</v>
      </c>
      <c r="Q323" s="157" t="s">
        <v>489</v>
      </c>
      <c r="R323" s="88" t="s">
        <v>489</v>
      </c>
    </row>
    <row r="324" spans="1:18" ht="16.5" hidden="1" thickBot="1" x14ac:dyDescent="0.3">
      <c r="A324" s="42" t="s">
        <v>490</v>
      </c>
      <c r="B324" s="71" t="s">
        <v>491</v>
      </c>
      <c r="C324" s="44" t="s">
        <v>492</v>
      </c>
      <c r="D324" s="6"/>
      <c r="E324" s="6"/>
      <c r="F324" s="13"/>
      <c r="G324" s="6"/>
      <c r="H324" s="6"/>
      <c r="I324" s="6"/>
      <c r="J324" s="6"/>
      <c r="K324" s="6"/>
      <c r="L324" s="6"/>
      <c r="M324" s="6"/>
      <c r="N324" s="6"/>
      <c r="O324" s="6"/>
      <c r="P324" s="13"/>
      <c r="Q324" s="158"/>
      <c r="R324" s="89"/>
    </row>
    <row r="325" spans="1:18" ht="16.5" hidden="1" thickBot="1" x14ac:dyDescent="0.3">
      <c r="A325" s="42" t="s">
        <v>493</v>
      </c>
      <c r="B325" s="71" t="s">
        <v>494</v>
      </c>
      <c r="C325" s="44" t="s">
        <v>495</v>
      </c>
      <c r="D325" s="6"/>
      <c r="E325" s="6"/>
      <c r="F325" s="13"/>
      <c r="G325" s="6"/>
      <c r="H325" s="6"/>
      <c r="I325" s="6"/>
      <c r="J325" s="6"/>
      <c r="K325" s="6"/>
      <c r="L325" s="6"/>
      <c r="M325" s="6"/>
      <c r="N325" s="6"/>
      <c r="O325" s="6"/>
      <c r="P325" s="13"/>
      <c r="Q325" s="158"/>
      <c r="R325" s="89"/>
    </row>
    <row r="326" spans="1:18" ht="16.5" hidden="1" thickBot="1" x14ac:dyDescent="0.3">
      <c r="A326" s="42" t="s">
        <v>496</v>
      </c>
      <c r="B326" s="71" t="s">
        <v>497</v>
      </c>
      <c r="C326" s="44" t="s">
        <v>492</v>
      </c>
      <c r="D326" s="6"/>
      <c r="E326" s="6"/>
      <c r="F326" s="13"/>
      <c r="G326" s="6"/>
      <c r="H326" s="6"/>
      <c r="I326" s="6"/>
      <c r="J326" s="6"/>
      <c r="K326" s="6"/>
      <c r="L326" s="6"/>
      <c r="M326" s="6"/>
      <c r="N326" s="6"/>
      <c r="O326" s="6"/>
      <c r="P326" s="13"/>
      <c r="Q326" s="158"/>
      <c r="R326" s="89"/>
    </row>
    <row r="327" spans="1:18" ht="16.5" hidden="1" thickBot="1" x14ac:dyDescent="0.3">
      <c r="A327" s="42" t="s">
        <v>498</v>
      </c>
      <c r="B327" s="71" t="s">
        <v>499</v>
      </c>
      <c r="C327" s="44" t="s">
        <v>495</v>
      </c>
      <c r="D327" s="6"/>
      <c r="E327" s="6"/>
      <c r="F327" s="13"/>
      <c r="G327" s="6"/>
      <c r="H327" s="6"/>
      <c r="I327" s="6"/>
      <c r="J327" s="6"/>
      <c r="K327" s="6"/>
      <c r="L327" s="6"/>
      <c r="M327" s="6"/>
      <c r="N327" s="6"/>
      <c r="O327" s="6"/>
      <c r="P327" s="13"/>
      <c r="Q327" s="158"/>
      <c r="R327" s="89"/>
    </row>
    <row r="328" spans="1:18" ht="16.5" hidden="1" thickBot="1" x14ac:dyDescent="0.3">
      <c r="A328" s="42" t="s">
        <v>500</v>
      </c>
      <c r="B328" s="71" t="s">
        <v>501</v>
      </c>
      <c r="C328" s="44" t="s">
        <v>502</v>
      </c>
      <c r="D328" s="6"/>
      <c r="E328" s="6"/>
      <c r="F328" s="13"/>
      <c r="G328" s="6"/>
      <c r="H328" s="6"/>
      <c r="I328" s="6"/>
      <c r="J328" s="6"/>
      <c r="K328" s="6"/>
      <c r="L328" s="6"/>
      <c r="M328" s="6"/>
      <c r="N328" s="6"/>
      <c r="O328" s="6"/>
      <c r="P328" s="13"/>
      <c r="Q328" s="158"/>
      <c r="R328" s="89"/>
    </row>
    <row r="329" spans="1:18" ht="16.5" hidden="1" thickBot="1" x14ac:dyDescent="0.3">
      <c r="A329" s="42" t="s">
        <v>503</v>
      </c>
      <c r="B329" s="71" t="s">
        <v>504</v>
      </c>
      <c r="C329" s="44" t="s">
        <v>217</v>
      </c>
      <c r="D329" s="5" t="s">
        <v>489</v>
      </c>
      <c r="E329" s="5" t="s">
        <v>489</v>
      </c>
      <c r="F329" s="12" t="s">
        <v>489</v>
      </c>
      <c r="G329" s="5" t="s">
        <v>489</v>
      </c>
      <c r="H329" s="5" t="s">
        <v>489</v>
      </c>
      <c r="I329" s="5" t="s">
        <v>489</v>
      </c>
      <c r="J329" s="5" t="s">
        <v>489</v>
      </c>
      <c r="K329" s="5" t="s">
        <v>489</v>
      </c>
      <c r="L329" s="5" t="s">
        <v>489</v>
      </c>
      <c r="M329" s="5" t="s">
        <v>489</v>
      </c>
      <c r="N329" s="5" t="s">
        <v>489</v>
      </c>
      <c r="O329" s="5" t="s">
        <v>489</v>
      </c>
      <c r="P329" s="12" t="s">
        <v>489</v>
      </c>
      <c r="Q329" s="103" t="s">
        <v>489</v>
      </c>
      <c r="R329" s="90" t="s">
        <v>489</v>
      </c>
    </row>
    <row r="330" spans="1:18" ht="16.5" hidden="1" thickBot="1" x14ac:dyDescent="0.3">
      <c r="A330" s="42" t="s">
        <v>505</v>
      </c>
      <c r="B330" s="56" t="s">
        <v>506</v>
      </c>
      <c r="C330" s="44" t="s">
        <v>502</v>
      </c>
      <c r="D330" s="6"/>
      <c r="E330" s="6"/>
      <c r="F330" s="13"/>
      <c r="G330" s="6"/>
      <c r="H330" s="6"/>
      <c r="I330" s="6"/>
      <c r="J330" s="6"/>
      <c r="K330" s="6"/>
      <c r="L330" s="6"/>
      <c r="M330" s="6"/>
      <c r="N330" s="6"/>
      <c r="O330" s="6"/>
      <c r="P330" s="13"/>
      <c r="Q330" s="158"/>
      <c r="R330" s="89"/>
    </row>
    <row r="331" spans="1:18" ht="16.5" hidden="1" thickBot="1" x14ac:dyDescent="0.3">
      <c r="A331" s="42" t="s">
        <v>507</v>
      </c>
      <c r="B331" s="56" t="s">
        <v>508</v>
      </c>
      <c r="C331" s="44" t="s">
        <v>509</v>
      </c>
      <c r="D331" s="6"/>
      <c r="E331" s="6"/>
      <c r="F331" s="13"/>
      <c r="G331" s="6"/>
      <c r="H331" s="6"/>
      <c r="I331" s="6"/>
      <c r="J331" s="6"/>
      <c r="K331" s="6"/>
      <c r="L331" s="6"/>
      <c r="M331" s="6"/>
      <c r="N331" s="6"/>
      <c r="O331" s="6"/>
      <c r="P331" s="13"/>
      <c r="Q331" s="158"/>
      <c r="R331" s="89"/>
    </row>
    <row r="332" spans="1:18" ht="16.5" hidden="1" thickBot="1" x14ac:dyDescent="0.3">
      <c r="A332" s="42" t="s">
        <v>510</v>
      </c>
      <c r="B332" s="71" t="s">
        <v>511</v>
      </c>
      <c r="C332" s="44" t="s">
        <v>217</v>
      </c>
      <c r="D332" s="5" t="s">
        <v>489</v>
      </c>
      <c r="E332" s="5" t="s">
        <v>489</v>
      </c>
      <c r="F332" s="12" t="s">
        <v>489</v>
      </c>
      <c r="G332" s="5" t="s">
        <v>489</v>
      </c>
      <c r="H332" s="5" t="s">
        <v>489</v>
      </c>
      <c r="I332" s="5" t="s">
        <v>489</v>
      </c>
      <c r="J332" s="5" t="s">
        <v>489</v>
      </c>
      <c r="K332" s="5" t="s">
        <v>489</v>
      </c>
      <c r="L332" s="5" t="s">
        <v>489</v>
      </c>
      <c r="M332" s="5" t="s">
        <v>489</v>
      </c>
      <c r="N332" s="5" t="s">
        <v>489</v>
      </c>
      <c r="O332" s="5" t="s">
        <v>489</v>
      </c>
      <c r="P332" s="12" t="s">
        <v>489</v>
      </c>
      <c r="Q332" s="103" t="s">
        <v>489</v>
      </c>
      <c r="R332" s="90" t="s">
        <v>489</v>
      </c>
    </row>
    <row r="333" spans="1:18" ht="16.5" hidden="1" thickBot="1" x14ac:dyDescent="0.3">
      <c r="A333" s="42" t="s">
        <v>512</v>
      </c>
      <c r="B333" s="56" t="s">
        <v>506</v>
      </c>
      <c r="C333" s="44" t="s">
        <v>502</v>
      </c>
      <c r="D333" s="6"/>
      <c r="E333" s="6"/>
      <c r="F333" s="13"/>
      <c r="G333" s="6"/>
      <c r="H333" s="6"/>
      <c r="I333" s="6"/>
      <c r="J333" s="6"/>
      <c r="K333" s="6"/>
      <c r="L333" s="6"/>
      <c r="M333" s="6"/>
      <c r="N333" s="6"/>
      <c r="O333" s="6"/>
      <c r="P333" s="13"/>
      <c r="Q333" s="158"/>
      <c r="R333" s="89"/>
    </row>
    <row r="334" spans="1:18" ht="16.5" hidden="1" thickBot="1" x14ac:dyDescent="0.3">
      <c r="A334" s="42" t="s">
        <v>513</v>
      </c>
      <c r="B334" s="56" t="s">
        <v>514</v>
      </c>
      <c r="C334" s="44" t="s">
        <v>492</v>
      </c>
      <c r="D334" s="6"/>
      <c r="E334" s="6"/>
      <c r="F334" s="13"/>
      <c r="G334" s="6"/>
      <c r="H334" s="6"/>
      <c r="I334" s="6"/>
      <c r="J334" s="6"/>
      <c r="K334" s="6"/>
      <c r="L334" s="6"/>
      <c r="M334" s="6"/>
      <c r="N334" s="6"/>
      <c r="O334" s="6"/>
      <c r="P334" s="13"/>
      <c r="Q334" s="158"/>
      <c r="R334" s="89"/>
    </row>
    <row r="335" spans="1:18" ht="16.5" hidden="1" thickBot="1" x14ac:dyDescent="0.3">
      <c r="A335" s="42" t="s">
        <v>515</v>
      </c>
      <c r="B335" s="56" t="s">
        <v>508</v>
      </c>
      <c r="C335" s="44" t="s">
        <v>509</v>
      </c>
      <c r="D335" s="6"/>
      <c r="E335" s="6"/>
      <c r="F335" s="13"/>
      <c r="G335" s="6"/>
      <c r="H335" s="6"/>
      <c r="I335" s="6"/>
      <c r="J335" s="6"/>
      <c r="K335" s="6"/>
      <c r="L335" s="6"/>
      <c r="M335" s="6"/>
      <c r="N335" s="6"/>
      <c r="O335" s="6"/>
      <c r="P335" s="13"/>
      <c r="Q335" s="158"/>
      <c r="R335" s="89"/>
    </row>
    <row r="336" spans="1:18" ht="16.5" hidden="1" thickBot="1" x14ac:dyDescent="0.3">
      <c r="A336" s="42" t="s">
        <v>516</v>
      </c>
      <c r="B336" s="71" t="s">
        <v>517</v>
      </c>
      <c r="C336" s="44" t="s">
        <v>217</v>
      </c>
      <c r="D336" s="5" t="s">
        <v>489</v>
      </c>
      <c r="E336" s="5" t="s">
        <v>489</v>
      </c>
      <c r="F336" s="12" t="s">
        <v>489</v>
      </c>
      <c r="G336" s="5" t="s">
        <v>489</v>
      </c>
      <c r="H336" s="5" t="s">
        <v>489</v>
      </c>
      <c r="I336" s="5" t="s">
        <v>489</v>
      </c>
      <c r="J336" s="5" t="s">
        <v>489</v>
      </c>
      <c r="K336" s="5" t="s">
        <v>489</v>
      </c>
      <c r="L336" s="5" t="s">
        <v>489</v>
      </c>
      <c r="M336" s="5" t="s">
        <v>489</v>
      </c>
      <c r="N336" s="5" t="s">
        <v>489</v>
      </c>
      <c r="O336" s="5" t="s">
        <v>489</v>
      </c>
      <c r="P336" s="12" t="s">
        <v>489</v>
      </c>
      <c r="Q336" s="103" t="s">
        <v>489</v>
      </c>
      <c r="R336" s="90" t="s">
        <v>489</v>
      </c>
    </row>
    <row r="337" spans="1:18" ht="16.5" hidden="1" thickBot="1" x14ac:dyDescent="0.3">
      <c r="A337" s="42" t="s">
        <v>518</v>
      </c>
      <c r="B337" s="56" t="s">
        <v>506</v>
      </c>
      <c r="C337" s="44" t="s">
        <v>502</v>
      </c>
      <c r="D337" s="6"/>
      <c r="E337" s="6"/>
      <c r="F337" s="13"/>
      <c r="G337" s="6"/>
      <c r="H337" s="6"/>
      <c r="I337" s="6"/>
      <c r="J337" s="6"/>
      <c r="K337" s="6"/>
      <c r="L337" s="6"/>
      <c r="M337" s="6"/>
      <c r="N337" s="6"/>
      <c r="O337" s="6"/>
      <c r="P337" s="13"/>
      <c r="Q337" s="158"/>
      <c r="R337" s="89"/>
    </row>
    <row r="338" spans="1:18" ht="16.5" hidden="1" thickBot="1" x14ac:dyDescent="0.3">
      <c r="A338" s="42" t="s">
        <v>519</v>
      </c>
      <c r="B338" s="56" t="s">
        <v>508</v>
      </c>
      <c r="C338" s="44" t="s">
        <v>509</v>
      </c>
      <c r="D338" s="6"/>
      <c r="E338" s="6"/>
      <c r="F338" s="13"/>
      <c r="G338" s="6"/>
      <c r="H338" s="6"/>
      <c r="I338" s="6"/>
      <c r="J338" s="6"/>
      <c r="K338" s="6"/>
      <c r="L338" s="6"/>
      <c r="M338" s="6"/>
      <c r="N338" s="6"/>
      <c r="O338" s="6"/>
      <c r="P338" s="13"/>
      <c r="Q338" s="158"/>
      <c r="R338" s="89"/>
    </row>
    <row r="339" spans="1:18" ht="16.5" hidden="1" thickBot="1" x14ac:dyDescent="0.3">
      <c r="A339" s="42" t="s">
        <v>520</v>
      </c>
      <c r="B339" s="71" t="s">
        <v>521</v>
      </c>
      <c r="C339" s="44" t="s">
        <v>217</v>
      </c>
      <c r="D339" s="5" t="s">
        <v>489</v>
      </c>
      <c r="E339" s="5" t="s">
        <v>489</v>
      </c>
      <c r="F339" s="12" t="s">
        <v>489</v>
      </c>
      <c r="G339" s="5" t="s">
        <v>489</v>
      </c>
      <c r="H339" s="5" t="s">
        <v>489</v>
      </c>
      <c r="I339" s="5" t="s">
        <v>489</v>
      </c>
      <c r="J339" s="5" t="s">
        <v>489</v>
      </c>
      <c r="K339" s="5" t="s">
        <v>489</v>
      </c>
      <c r="L339" s="5" t="s">
        <v>489</v>
      </c>
      <c r="M339" s="5" t="s">
        <v>489</v>
      </c>
      <c r="N339" s="5" t="s">
        <v>489</v>
      </c>
      <c r="O339" s="5" t="s">
        <v>489</v>
      </c>
      <c r="P339" s="12" t="s">
        <v>489</v>
      </c>
      <c r="Q339" s="103" t="s">
        <v>489</v>
      </c>
      <c r="R339" s="90" t="s">
        <v>489</v>
      </c>
    </row>
    <row r="340" spans="1:18" ht="16.5" hidden="1" thickBot="1" x14ac:dyDescent="0.3">
      <c r="A340" s="42" t="s">
        <v>522</v>
      </c>
      <c r="B340" s="56" t="s">
        <v>506</v>
      </c>
      <c r="C340" s="44" t="s">
        <v>502</v>
      </c>
      <c r="D340" s="6"/>
      <c r="E340" s="6"/>
      <c r="F340" s="13"/>
      <c r="G340" s="6"/>
      <c r="H340" s="6"/>
      <c r="I340" s="6"/>
      <c r="J340" s="6"/>
      <c r="K340" s="6"/>
      <c r="L340" s="6"/>
      <c r="M340" s="6"/>
      <c r="N340" s="6"/>
      <c r="O340" s="6"/>
      <c r="P340" s="13"/>
      <c r="Q340" s="158"/>
      <c r="R340" s="89"/>
    </row>
    <row r="341" spans="1:18" ht="16.5" hidden="1" thickBot="1" x14ac:dyDescent="0.3">
      <c r="A341" s="42" t="s">
        <v>523</v>
      </c>
      <c r="B341" s="56" t="s">
        <v>514</v>
      </c>
      <c r="C341" s="44" t="s">
        <v>492</v>
      </c>
      <c r="D341" s="6"/>
      <c r="E341" s="6"/>
      <c r="F341" s="13"/>
      <c r="G341" s="6"/>
      <c r="H341" s="6"/>
      <c r="I341" s="6"/>
      <c r="J341" s="6"/>
      <c r="K341" s="6"/>
      <c r="L341" s="6"/>
      <c r="M341" s="6"/>
      <c r="N341" s="6"/>
      <c r="O341" s="6"/>
      <c r="P341" s="13"/>
      <c r="Q341" s="158"/>
      <c r="R341" s="89"/>
    </row>
    <row r="342" spans="1:18" ht="16.5" hidden="1" thickBot="1" x14ac:dyDescent="0.3">
      <c r="A342" s="63" t="s">
        <v>524</v>
      </c>
      <c r="B342" s="65" t="s">
        <v>508</v>
      </c>
      <c r="C342" s="66" t="s">
        <v>509</v>
      </c>
      <c r="D342" s="21"/>
      <c r="E342" s="21"/>
      <c r="F342" s="22"/>
      <c r="G342" s="21"/>
      <c r="H342" s="21"/>
      <c r="I342" s="21"/>
      <c r="J342" s="21"/>
      <c r="K342" s="21"/>
      <c r="L342" s="21"/>
      <c r="M342" s="21"/>
      <c r="N342" s="21"/>
      <c r="O342" s="21"/>
      <c r="P342" s="22"/>
      <c r="Q342" s="159"/>
      <c r="R342" s="91"/>
    </row>
    <row r="343" spans="1:18" ht="16.5" thickBot="1" x14ac:dyDescent="0.3">
      <c r="A343" s="92" t="s">
        <v>525</v>
      </c>
      <c r="B343" s="93" t="s">
        <v>526</v>
      </c>
      <c r="C343" s="94" t="s">
        <v>217</v>
      </c>
      <c r="D343" s="23" t="s">
        <v>489</v>
      </c>
      <c r="E343" s="23" t="s">
        <v>489</v>
      </c>
      <c r="F343" s="24" t="s">
        <v>489</v>
      </c>
      <c r="G343" s="23" t="s">
        <v>489</v>
      </c>
      <c r="H343" s="23" t="s">
        <v>489</v>
      </c>
      <c r="I343" s="23" t="s">
        <v>489</v>
      </c>
      <c r="J343" s="23" t="s">
        <v>489</v>
      </c>
      <c r="K343" s="23" t="s">
        <v>489</v>
      </c>
      <c r="L343" s="23" t="s">
        <v>489</v>
      </c>
      <c r="M343" s="23" t="s">
        <v>489</v>
      </c>
      <c r="N343" s="23" t="s">
        <v>489</v>
      </c>
      <c r="O343" s="23" t="s">
        <v>489</v>
      </c>
      <c r="P343" s="24" t="s">
        <v>489</v>
      </c>
      <c r="Q343" s="160" t="s">
        <v>489</v>
      </c>
      <c r="R343" s="95" t="s">
        <v>489</v>
      </c>
    </row>
    <row r="344" spans="1:18" ht="31.5" x14ac:dyDescent="0.25">
      <c r="A344" s="73" t="s">
        <v>527</v>
      </c>
      <c r="B344" s="96" t="s">
        <v>528</v>
      </c>
      <c r="C344" s="97" t="s">
        <v>502</v>
      </c>
      <c r="D344" s="194">
        <v>144.25719900050001</v>
      </c>
      <c r="E344" s="194">
        <v>151.62630969999998</v>
      </c>
      <c r="F344" s="194">
        <v>148.65530000000001</v>
      </c>
      <c r="G344" s="194">
        <v>159.471183</v>
      </c>
      <c r="H344" s="194">
        <v>0</v>
      </c>
      <c r="I344" s="194">
        <v>159.471183</v>
      </c>
      <c r="J344" s="194">
        <v>0</v>
      </c>
      <c r="K344" s="194">
        <v>159.471183</v>
      </c>
      <c r="L344" s="194">
        <v>0</v>
      </c>
      <c r="M344" s="194">
        <v>159.471183</v>
      </c>
      <c r="N344" s="194">
        <v>0</v>
      </c>
      <c r="O344" s="194">
        <v>159.471183</v>
      </c>
      <c r="P344" s="195">
        <v>0</v>
      </c>
      <c r="Q344" s="165">
        <f t="shared" ref="Q344:R348" si="418">G344+I344+K344+M344+O344</f>
        <v>797.35591499999998</v>
      </c>
      <c r="R344" s="196">
        <f t="shared" si="418"/>
        <v>0</v>
      </c>
    </row>
    <row r="345" spans="1:18" ht="31.5" x14ac:dyDescent="0.25">
      <c r="A345" s="42" t="s">
        <v>529</v>
      </c>
      <c r="B345" s="98" t="s">
        <v>530</v>
      </c>
      <c r="C345" s="99" t="s">
        <v>502</v>
      </c>
      <c r="D345" s="28">
        <v>0</v>
      </c>
      <c r="E345" s="28">
        <v>0</v>
      </c>
      <c r="F345" s="172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172">
        <v>0</v>
      </c>
      <c r="Q345" s="169">
        <f t="shared" si="418"/>
        <v>0</v>
      </c>
      <c r="R345" s="170">
        <f t="shared" si="418"/>
        <v>0</v>
      </c>
    </row>
    <row r="346" spans="1:18" x14ac:dyDescent="0.25">
      <c r="A346" s="42" t="s">
        <v>531</v>
      </c>
      <c r="B346" s="100" t="s">
        <v>532</v>
      </c>
      <c r="C346" s="99" t="s">
        <v>502</v>
      </c>
      <c r="D346" s="28">
        <v>0</v>
      </c>
      <c r="E346" s="28">
        <v>0</v>
      </c>
      <c r="F346" s="172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172">
        <v>0</v>
      </c>
      <c r="Q346" s="169">
        <f t="shared" si="418"/>
        <v>0</v>
      </c>
      <c r="R346" s="170">
        <f t="shared" si="418"/>
        <v>0</v>
      </c>
    </row>
    <row r="347" spans="1:18" x14ac:dyDescent="0.25">
      <c r="A347" s="42" t="s">
        <v>533</v>
      </c>
      <c r="B347" s="100" t="s">
        <v>534</v>
      </c>
      <c r="C347" s="99" t="s">
        <v>502</v>
      </c>
      <c r="D347" s="28">
        <v>0</v>
      </c>
      <c r="E347" s="28">
        <v>0</v>
      </c>
      <c r="F347" s="197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0</v>
      </c>
      <c r="P347" s="172">
        <v>0</v>
      </c>
      <c r="Q347" s="169">
        <f t="shared" si="418"/>
        <v>0</v>
      </c>
      <c r="R347" s="170">
        <f t="shared" si="418"/>
        <v>0</v>
      </c>
    </row>
    <row r="348" spans="1:18" x14ac:dyDescent="0.25">
      <c r="A348" s="42" t="s">
        <v>535</v>
      </c>
      <c r="B348" s="101" t="s">
        <v>536</v>
      </c>
      <c r="C348" s="99" t="s">
        <v>502</v>
      </c>
      <c r="D348" s="28">
        <v>18.7665979995</v>
      </c>
      <c r="E348" s="28">
        <v>19.115518300000002</v>
      </c>
      <c r="F348" s="28">
        <v>21.517699999999998</v>
      </c>
      <c r="G348" s="28">
        <v>20.104518999999996</v>
      </c>
      <c r="H348" s="28">
        <v>0</v>
      </c>
      <c r="I348" s="28">
        <v>20.104518999999996</v>
      </c>
      <c r="J348" s="28">
        <v>0</v>
      </c>
      <c r="K348" s="28">
        <v>20.104518999999996</v>
      </c>
      <c r="L348" s="28">
        <v>0</v>
      </c>
      <c r="M348" s="28">
        <v>20.104518999999996</v>
      </c>
      <c r="N348" s="28">
        <v>0</v>
      </c>
      <c r="O348" s="28">
        <v>20.104518999999996</v>
      </c>
      <c r="P348" s="172">
        <v>0</v>
      </c>
      <c r="Q348" s="169">
        <f t="shared" si="418"/>
        <v>100.52259499999998</v>
      </c>
      <c r="R348" s="170">
        <f t="shared" si="418"/>
        <v>0</v>
      </c>
    </row>
    <row r="349" spans="1:18" x14ac:dyDescent="0.25">
      <c r="A349" s="42" t="s">
        <v>537</v>
      </c>
      <c r="B349" s="101" t="s">
        <v>538</v>
      </c>
      <c r="C349" s="99" t="s">
        <v>492</v>
      </c>
      <c r="D349" s="28">
        <v>22.068729277738701</v>
      </c>
      <c r="E349" s="28">
        <v>22.841968333333337</v>
      </c>
      <c r="F349" s="28">
        <v>22.126182500000002</v>
      </c>
      <c r="G349" s="28">
        <v>24.728281750000004</v>
      </c>
      <c r="H349" s="28">
        <v>0</v>
      </c>
      <c r="I349" s="28">
        <v>24.728281750000004</v>
      </c>
      <c r="J349" s="28">
        <v>0</v>
      </c>
      <c r="K349" s="28">
        <v>24.728281750000004</v>
      </c>
      <c r="L349" s="28">
        <v>0</v>
      </c>
      <c r="M349" s="28">
        <v>24.728281750000004</v>
      </c>
      <c r="N349" s="28">
        <v>0</v>
      </c>
      <c r="O349" s="28">
        <v>24.728281750000004</v>
      </c>
      <c r="P349" s="172">
        <v>0</v>
      </c>
      <c r="Q349" s="198">
        <v>22</v>
      </c>
      <c r="R349" s="199">
        <v>0</v>
      </c>
    </row>
    <row r="350" spans="1:18" ht="31.5" x14ac:dyDescent="0.25">
      <c r="A350" s="42" t="s">
        <v>539</v>
      </c>
      <c r="B350" s="98" t="s">
        <v>540</v>
      </c>
      <c r="C350" s="99" t="s">
        <v>492</v>
      </c>
      <c r="D350" s="28">
        <v>0</v>
      </c>
      <c r="E350" s="28">
        <v>0</v>
      </c>
      <c r="F350" s="172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0</v>
      </c>
      <c r="P350" s="172">
        <v>0</v>
      </c>
      <c r="Q350" s="198">
        <v>22</v>
      </c>
      <c r="R350" s="199">
        <v>0</v>
      </c>
    </row>
    <row r="351" spans="1:18" x14ac:dyDescent="0.25">
      <c r="A351" s="42" t="s">
        <v>541</v>
      </c>
      <c r="B351" s="100" t="s">
        <v>532</v>
      </c>
      <c r="C351" s="99" t="s">
        <v>492</v>
      </c>
      <c r="D351" s="28">
        <v>0</v>
      </c>
      <c r="E351" s="28">
        <v>0</v>
      </c>
      <c r="F351" s="172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0</v>
      </c>
      <c r="P351" s="172">
        <v>0</v>
      </c>
      <c r="Q351" s="169">
        <f>G351+I351+K351+M351+O351</f>
        <v>0</v>
      </c>
      <c r="R351" s="170">
        <f>H351+J351+L351+N351+P351</f>
        <v>0</v>
      </c>
    </row>
    <row r="352" spans="1:18" x14ac:dyDescent="0.25">
      <c r="A352" s="42" t="s">
        <v>542</v>
      </c>
      <c r="B352" s="100" t="s">
        <v>534</v>
      </c>
      <c r="C352" s="99" t="s">
        <v>492</v>
      </c>
      <c r="D352" s="28">
        <v>22.068729277738701</v>
      </c>
      <c r="E352" s="28">
        <v>22.841968333333337</v>
      </c>
      <c r="F352" s="172">
        <v>22.126182500000002</v>
      </c>
      <c r="G352" s="28">
        <v>24.728281750000004</v>
      </c>
      <c r="H352" s="28">
        <v>0</v>
      </c>
      <c r="I352" s="28">
        <v>24.728281750000004</v>
      </c>
      <c r="J352" s="28">
        <v>0</v>
      </c>
      <c r="K352" s="28">
        <v>24.728281750000004</v>
      </c>
      <c r="L352" s="28">
        <v>0</v>
      </c>
      <c r="M352" s="28">
        <v>24.728281750000004</v>
      </c>
      <c r="N352" s="28">
        <v>0</v>
      </c>
      <c r="O352" s="28">
        <v>24.728281750000004</v>
      </c>
      <c r="P352" s="172">
        <v>0</v>
      </c>
      <c r="Q352" s="198">
        <v>22</v>
      </c>
      <c r="R352" s="199">
        <v>0</v>
      </c>
    </row>
    <row r="353" spans="1:18" x14ac:dyDescent="0.25">
      <c r="A353" s="42" t="s">
        <v>543</v>
      </c>
      <c r="B353" s="101" t="s">
        <v>544</v>
      </c>
      <c r="C353" s="99" t="s">
        <v>545</v>
      </c>
      <c r="D353" s="28">
        <v>3255.6</v>
      </c>
      <c r="E353" s="28">
        <v>3703.1062999999999</v>
      </c>
      <c r="F353" s="172">
        <v>3503.3088000000002</v>
      </c>
      <c r="G353" s="28">
        <v>3744.3063000000002</v>
      </c>
      <c r="H353" s="28">
        <v>0</v>
      </c>
      <c r="I353" s="28">
        <v>3744.3063000000002</v>
      </c>
      <c r="J353" s="28">
        <v>0</v>
      </c>
      <c r="K353" s="28">
        <v>3744.3063000000002</v>
      </c>
      <c r="L353" s="28">
        <v>0</v>
      </c>
      <c r="M353" s="28">
        <v>3744.3063000000002</v>
      </c>
      <c r="N353" s="28">
        <v>0</v>
      </c>
      <c r="O353" s="28">
        <v>3744.3063000000002</v>
      </c>
      <c r="P353" s="172">
        <v>0</v>
      </c>
      <c r="Q353" s="198">
        <v>3173.7226500000002</v>
      </c>
      <c r="R353" s="199">
        <v>0</v>
      </c>
    </row>
    <row r="354" spans="1:18" ht="31.5" x14ac:dyDescent="0.25">
      <c r="A354" s="42" t="s">
        <v>546</v>
      </c>
      <c r="B354" s="101" t="s">
        <v>547</v>
      </c>
      <c r="C354" s="99" t="s">
        <v>11</v>
      </c>
      <c r="D354" s="28">
        <f t="shared" ref="D354:E354" si="419">D29-D63-D64-D57</f>
        <v>124.47613702599999</v>
      </c>
      <c r="E354" s="28">
        <f t="shared" si="419"/>
        <v>140.84346236939504</v>
      </c>
      <c r="F354" s="172">
        <v>170.0603017892</v>
      </c>
      <c r="G354" s="28">
        <f>G29-G63-G64-G57</f>
        <v>274.40483</v>
      </c>
      <c r="H354" s="28">
        <f t="shared" ref="H354:I354" si="420">H29-H63-H64-H57</f>
        <v>0</v>
      </c>
      <c r="I354" s="28">
        <f t="shared" si="420"/>
        <v>262.02497</v>
      </c>
      <c r="J354" s="28">
        <f t="shared" ref="J354:P354" si="421">J29-J63-J64-J57</f>
        <v>0</v>
      </c>
      <c r="K354" s="28">
        <f t="shared" ref="K354" si="422">K29-K63-K64-K57</f>
        <v>262.02497</v>
      </c>
      <c r="L354" s="28">
        <f t="shared" si="421"/>
        <v>0</v>
      </c>
      <c r="M354" s="28">
        <f t="shared" ref="M354" si="423">M29-M63-M64-M57</f>
        <v>265.30101999999999</v>
      </c>
      <c r="N354" s="28">
        <f t="shared" si="421"/>
        <v>0</v>
      </c>
      <c r="O354" s="28">
        <f t="shared" ref="O354" si="424">O29-O63-O64-O57</f>
        <v>269.42248999999998</v>
      </c>
      <c r="P354" s="172">
        <f t="shared" si="421"/>
        <v>0</v>
      </c>
      <c r="Q354" s="169">
        <f>G354+I354+K354+M354+O354</f>
        <v>1333.1782800000001</v>
      </c>
      <c r="R354" s="170">
        <f>H354+J354+L354+N354+P354</f>
        <v>0</v>
      </c>
    </row>
    <row r="355" spans="1:18" x14ac:dyDescent="0.25">
      <c r="A355" s="42" t="s">
        <v>548</v>
      </c>
      <c r="B355" s="102" t="s">
        <v>549</v>
      </c>
      <c r="C355" s="99" t="s">
        <v>217</v>
      </c>
      <c r="D355" s="7" t="s">
        <v>489</v>
      </c>
      <c r="E355" s="7" t="s">
        <v>489</v>
      </c>
      <c r="F355" s="14" t="s">
        <v>489</v>
      </c>
      <c r="G355" s="7" t="s">
        <v>489</v>
      </c>
      <c r="H355" s="7" t="s">
        <v>489</v>
      </c>
      <c r="I355" s="7" t="s">
        <v>489</v>
      </c>
      <c r="J355" s="7" t="s">
        <v>489</v>
      </c>
      <c r="K355" s="7" t="s">
        <v>489</v>
      </c>
      <c r="L355" s="7" t="s">
        <v>489</v>
      </c>
      <c r="M355" s="7" t="s">
        <v>489</v>
      </c>
      <c r="N355" s="7" t="s">
        <v>489</v>
      </c>
      <c r="O355" s="7" t="s">
        <v>489</v>
      </c>
      <c r="P355" s="14" t="s">
        <v>489</v>
      </c>
      <c r="Q355" s="153" t="s">
        <v>489</v>
      </c>
      <c r="R355" s="46" t="s">
        <v>489</v>
      </c>
    </row>
    <row r="356" spans="1:18" x14ac:dyDescent="0.25">
      <c r="A356" s="42" t="s">
        <v>550</v>
      </c>
      <c r="B356" s="101" t="s">
        <v>551</v>
      </c>
      <c r="C356" s="99" t="s">
        <v>502</v>
      </c>
      <c r="D356" s="8"/>
      <c r="E356" s="8"/>
      <c r="F356" s="15"/>
      <c r="G356" s="8"/>
      <c r="H356" s="8"/>
      <c r="I356" s="8"/>
      <c r="J356" s="8"/>
      <c r="K356" s="8"/>
      <c r="L356" s="8"/>
      <c r="M356" s="8"/>
      <c r="N356" s="8"/>
      <c r="O356" s="8"/>
      <c r="P356" s="15"/>
      <c r="Q356" s="153"/>
      <c r="R356" s="46"/>
    </row>
    <row r="357" spans="1:18" x14ac:dyDescent="0.25">
      <c r="A357" s="42" t="s">
        <v>552</v>
      </c>
      <c r="B357" s="101" t="s">
        <v>553</v>
      </c>
      <c r="C357" s="99" t="s">
        <v>495</v>
      </c>
      <c r="D357" s="8"/>
      <c r="E357" s="8"/>
      <c r="F357" s="15"/>
      <c r="G357" s="8"/>
      <c r="H357" s="8"/>
      <c r="I357" s="8"/>
      <c r="J357" s="8"/>
      <c r="K357" s="8"/>
      <c r="L357" s="8"/>
      <c r="M357" s="8"/>
      <c r="N357" s="8"/>
      <c r="O357" s="8"/>
      <c r="P357" s="15"/>
      <c r="Q357" s="153"/>
      <c r="R357" s="46"/>
    </row>
    <row r="358" spans="1:18" ht="47.25" x14ac:dyDescent="0.25">
      <c r="A358" s="42" t="s">
        <v>554</v>
      </c>
      <c r="B358" s="101" t="s">
        <v>555</v>
      </c>
      <c r="C358" s="99" t="s">
        <v>11</v>
      </c>
      <c r="D358" s="8"/>
      <c r="E358" s="8"/>
      <c r="F358" s="15"/>
      <c r="G358" s="8"/>
      <c r="H358" s="8"/>
      <c r="I358" s="8"/>
      <c r="J358" s="8"/>
      <c r="K358" s="8"/>
      <c r="L358" s="8"/>
      <c r="M358" s="8"/>
      <c r="N358" s="8"/>
      <c r="O358" s="8"/>
      <c r="P358" s="15"/>
      <c r="Q358" s="153"/>
      <c r="R358" s="46"/>
    </row>
    <row r="359" spans="1:18" ht="31.5" x14ac:dyDescent="0.25">
      <c r="A359" s="42" t="s">
        <v>556</v>
      </c>
      <c r="B359" s="101" t="s">
        <v>557</v>
      </c>
      <c r="C359" s="99" t="s">
        <v>11</v>
      </c>
      <c r="D359" s="8"/>
      <c r="E359" s="8"/>
      <c r="F359" s="15"/>
      <c r="G359" s="8"/>
      <c r="H359" s="8"/>
      <c r="I359" s="8"/>
      <c r="J359" s="8"/>
      <c r="K359" s="8"/>
      <c r="L359" s="8"/>
      <c r="M359" s="8"/>
      <c r="N359" s="8"/>
      <c r="O359" s="8"/>
      <c r="P359" s="15"/>
      <c r="Q359" s="153"/>
      <c r="R359" s="46"/>
    </row>
    <row r="360" spans="1:18" x14ac:dyDescent="0.25">
      <c r="A360" s="42" t="s">
        <v>558</v>
      </c>
      <c r="B360" s="102" t="s">
        <v>559</v>
      </c>
      <c r="C360" s="103" t="s">
        <v>217</v>
      </c>
      <c r="D360" s="7" t="s">
        <v>489</v>
      </c>
      <c r="E360" s="7" t="s">
        <v>489</v>
      </c>
      <c r="F360" s="14" t="s">
        <v>489</v>
      </c>
      <c r="G360" s="7" t="s">
        <v>489</v>
      </c>
      <c r="H360" s="7" t="s">
        <v>489</v>
      </c>
      <c r="I360" s="7" t="s">
        <v>489</v>
      </c>
      <c r="J360" s="7" t="s">
        <v>489</v>
      </c>
      <c r="K360" s="7" t="s">
        <v>489</v>
      </c>
      <c r="L360" s="7" t="s">
        <v>489</v>
      </c>
      <c r="M360" s="7" t="s">
        <v>489</v>
      </c>
      <c r="N360" s="7" t="s">
        <v>489</v>
      </c>
      <c r="O360" s="7" t="s">
        <v>489</v>
      </c>
      <c r="P360" s="14" t="s">
        <v>489</v>
      </c>
      <c r="Q360" s="161" t="s">
        <v>489</v>
      </c>
      <c r="R360" s="27" t="s">
        <v>489</v>
      </c>
    </row>
    <row r="361" spans="1:18" x14ac:dyDescent="0.25">
      <c r="A361" s="42" t="s">
        <v>560</v>
      </c>
      <c r="B361" s="101" t="s">
        <v>561</v>
      </c>
      <c r="C361" s="99" t="s">
        <v>492</v>
      </c>
      <c r="D361" s="9"/>
      <c r="E361" s="9"/>
      <c r="F361" s="16"/>
      <c r="G361" s="9"/>
      <c r="H361" s="9"/>
      <c r="I361" s="9"/>
      <c r="J361" s="9"/>
      <c r="K361" s="9"/>
      <c r="L361" s="9"/>
      <c r="M361" s="9"/>
      <c r="N361" s="9"/>
      <c r="O361" s="9"/>
      <c r="P361" s="16"/>
      <c r="Q361" s="153"/>
      <c r="R361" s="46"/>
    </row>
    <row r="362" spans="1:18" ht="47.25" x14ac:dyDescent="0.25">
      <c r="A362" s="42" t="s">
        <v>562</v>
      </c>
      <c r="B362" s="98" t="s">
        <v>563</v>
      </c>
      <c r="C362" s="99" t="s">
        <v>492</v>
      </c>
      <c r="D362" s="9"/>
      <c r="E362" s="9"/>
      <c r="F362" s="16"/>
      <c r="G362" s="9"/>
      <c r="H362" s="9"/>
      <c r="I362" s="9"/>
      <c r="J362" s="9"/>
      <c r="K362" s="9"/>
      <c r="L362" s="9"/>
      <c r="M362" s="9"/>
      <c r="N362" s="9"/>
      <c r="O362" s="9"/>
      <c r="P362" s="16"/>
      <c r="Q362" s="153"/>
      <c r="R362" s="46"/>
    </row>
    <row r="363" spans="1:18" ht="47.25" x14ac:dyDescent="0.25">
      <c r="A363" s="42" t="s">
        <v>564</v>
      </c>
      <c r="B363" s="98" t="s">
        <v>565</v>
      </c>
      <c r="C363" s="99" t="s">
        <v>492</v>
      </c>
      <c r="D363" s="9"/>
      <c r="E363" s="9"/>
      <c r="F363" s="16"/>
      <c r="G363" s="9"/>
      <c r="H363" s="9"/>
      <c r="I363" s="9"/>
      <c r="J363" s="9"/>
      <c r="K363" s="9"/>
      <c r="L363" s="9"/>
      <c r="M363" s="9"/>
      <c r="N363" s="9"/>
      <c r="O363" s="9"/>
      <c r="P363" s="16"/>
      <c r="Q363" s="153"/>
      <c r="R363" s="46"/>
    </row>
    <row r="364" spans="1:18" ht="31.5" x14ac:dyDescent="0.25">
      <c r="A364" s="42" t="s">
        <v>566</v>
      </c>
      <c r="B364" s="98" t="s">
        <v>567</v>
      </c>
      <c r="C364" s="99" t="s">
        <v>492</v>
      </c>
      <c r="D364" s="9"/>
      <c r="E364" s="9"/>
      <c r="F364" s="16"/>
      <c r="G364" s="9"/>
      <c r="H364" s="9"/>
      <c r="I364" s="9"/>
      <c r="J364" s="9"/>
      <c r="K364" s="9"/>
      <c r="L364" s="9"/>
      <c r="M364" s="9"/>
      <c r="N364" s="9"/>
      <c r="O364" s="9"/>
      <c r="P364" s="16"/>
      <c r="Q364" s="153"/>
      <c r="R364" s="46"/>
    </row>
    <row r="365" spans="1:18" x14ac:dyDescent="0.25">
      <c r="A365" s="42" t="s">
        <v>568</v>
      </c>
      <c r="B365" s="101" t="s">
        <v>569</v>
      </c>
      <c r="C365" s="99" t="s">
        <v>502</v>
      </c>
      <c r="D365" s="9"/>
      <c r="E365" s="9"/>
      <c r="F365" s="16"/>
      <c r="G365" s="9"/>
      <c r="H365" s="9"/>
      <c r="I365" s="9"/>
      <c r="J365" s="9"/>
      <c r="K365" s="9"/>
      <c r="L365" s="9"/>
      <c r="M365" s="9"/>
      <c r="N365" s="9"/>
      <c r="O365" s="9"/>
      <c r="P365" s="16"/>
      <c r="Q365" s="153"/>
      <c r="R365" s="46"/>
    </row>
    <row r="366" spans="1:18" ht="31.5" x14ac:dyDescent="0.25">
      <c r="A366" s="42" t="s">
        <v>570</v>
      </c>
      <c r="B366" s="98" t="s">
        <v>571</v>
      </c>
      <c r="C366" s="99" t="s">
        <v>502</v>
      </c>
      <c r="D366" s="9"/>
      <c r="E366" s="9"/>
      <c r="F366" s="16"/>
      <c r="G366" s="9"/>
      <c r="H366" s="9"/>
      <c r="I366" s="9"/>
      <c r="J366" s="9"/>
      <c r="K366" s="9"/>
      <c r="L366" s="9"/>
      <c r="M366" s="9"/>
      <c r="N366" s="9"/>
      <c r="O366" s="9"/>
      <c r="P366" s="16"/>
      <c r="Q366" s="153"/>
      <c r="R366" s="46"/>
    </row>
    <row r="367" spans="1:18" x14ac:dyDescent="0.25">
      <c r="A367" s="42" t="s">
        <v>572</v>
      </c>
      <c r="B367" s="98" t="s">
        <v>573</v>
      </c>
      <c r="C367" s="99" t="s">
        <v>502</v>
      </c>
      <c r="D367" s="9"/>
      <c r="E367" s="9"/>
      <c r="F367" s="16"/>
      <c r="G367" s="9"/>
      <c r="H367" s="9"/>
      <c r="I367" s="9"/>
      <c r="J367" s="9"/>
      <c r="K367" s="9"/>
      <c r="L367" s="9"/>
      <c r="M367" s="9"/>
      <c r="N367" s="9"/>
      <c r="O367" s="9"/>
      <c r="P367" s="16"/>
      <c r="Q367" s="153"/>
      <c r="R367" s="46"/>
    </row>
    <row r="368" spans="1:18" ht="31.5" x14ac:dyDescent="0.25">
      <c r="A368" s="42" t="s">
        <v>574</v>
      </c>
      <c r="B368" s="101" t="s">
        <v>575</v>
      </c>
      <c r="C368" s="99" t="s">
        <v>11</v>
      </c>
      <c r="D368" s="9"/>
      <c r="E368" s="9"/>
      <c r="F368" s="16"/>
      <c r="G368" s="9"/>
      <c r="H368" s="9"/>
      <c r="I368" s="9"/>
      <c r="J368" s="9"/>
      <c r="K368" s="9"/>
      <c r="L368" s="9"/>
      <c r="M368" s="9"/>
      <c r="N368" s="9"/>
      <c r="O368" s="9"/>
      <c r="P368" s="16"/>
      <c r="Q368" s="153"/>
      <c r="R368" s="46"/>
    </row>
    <row r="369" spans="1:20" x14ac:dyDescent="0.25">
      <c r="A369" s="42" t="s">
        <v>576</v>
      </c>
      <c r="B369" s="98" t="s">
        <v>577</v>
      </c>
      <c r="C369" s="99" t="s">
        <v>11</v>
      </c>
      <c r="D369" s="10"/>
      <c r="E369" s="10"/>
      <c r="F369" s="17"/>
      <c r="G369" s="10"/>
      <c r="H369" s="10"/>
      <c r="I369" s="10"/>
      <c r="J369" s="10"/>
      <c r="K369" s="10"/>
      <c r="L369" s="10"/>
      <c r="M369" s="10"/>
      <c r="N369" s="10"/>
      <c r="O369" s="10"/>
      <c r="P369" s="17"/>
      <c r="Q369" s="153"/>
      <c r="R369" s="46"/>
    </row>
    <row r="370" spans="1:20" x14ac:dyDescent="0.25">
      <c r="A370" s="42" t="s">
        <v>578</v>
      </c>
      <c r="B370" s="98" t="s">
        <v>37</v>
      </c>
      <c r="C370" s="99" t="s">
        <v>11</v>
      </c>
      <c r="D370" s="10"/>
      <c r="E370" s="10"/>
      <c r="F370" s="17"/>
      <c r="G370" s="10"/>
      <c r="H370" s="10"/>
      <c r="I370" s="10"/>
      <c r="J370" s="10"/>
      <c r="K370" s="10"/>
      <c r="L370" s="10"/>
      <c r="M370" s="10"/>
      <c r="N370" s="10"/>
      <c r="O370" s="10"/>
      <c r="P370" s="17"/>
      <c r="Q370" s="153"/>
      <c r="R370" s="46"/>
    </row>
    <row r="371" spans="1:20" ht="16.5" thickBot="1" x14ac:dyDescent="0.3">
      <c r="A371" s="63" t="s">
        <v>579</v>
      </c>
      <c r="B371" s="149" t="s">
        <v>580</v>
      </c>
      <c r="C371" s="119" t="s">
        <v>581</v>
      </c>
      <c r="D371" s="150">
        <v>101</v>
      </c>
      <c r="E371" s="150">
        <v>98</v>
      </c>
      <c r="F371" s="151">
        <v>130</v>
      </c>
      <c r="G371" s="150">
        <v>130</v>
      </c>
      <c r="H371" s="150">
        <v>0</v>
      </c>
      <c r="I371" s="150">
        <v>130</v>
      </c>
      <c r="J371" s="150">
        <v>0</v>
      </c>
      <c r="K371" s="150">
        <v>130</v>
      </c>
      <c r="L371" s="150">
        <v>0</v>
      </c>
      <c r="M371" s="150">
        <v>130</v>
      </c>
      <c r="N371" s="150">
        <v>0</v>
      </c>
      <c r="O371" s="150">
        <v>130</v>
      </c>
      <c r="P371" s="151">
        <v>0</v>
      </c>
      <c r="Q371" s="162">
        <v>138</v>
      </c>
      <c r="R371" s="152">
        <v>0</v>
      </c>
    </row>
    <row r="372" spans="1:20" ht="20.25" x14ac:dyDescent="0.25">
      <c r="A372" s="267" t="s">
        <v>582</v>
      </c>
      <c r="B372" s="268"/>
      <c r="C372" s="268"/>
      <c r="D372" s="268"/>
      <c r="E372" s="268"/>
      <c r="F372" s="268"/>
      <c r="G372" s="268"/>
      <c r="H372" s="105"/>
      <c r="I372" s="25"/>
      <c r="J372" s="25"/>
      <c r="K372" s="25"/>
      <c r="L372" s="25"/>
      <c r="M372" s="25"/>
      <c r="N372" s="25"/>
      <c r="O372" s="25"/>
      <c r="P372" s="25"/>
      <c r="Q372" s="25"/>
      <c r="R372" s="106"/>
    </row>
    <row r="373" spans="1:20" ht="21" thickBot="1" x14ac:dyDescent="0.3">
      <c r="A373" s="269"/>
      <c r="B373" s="270"/>
      <c r="C373" s="270"/>
      <c r="D373" s="270"/>
      <c r="E373" s="270"/>
      <c r="F373" s="270"/>
      <c r="G373" s="270"/>
      <c r="H373" s="107"/>
      <c r="I373" s="26"/>
      <c r="J373" s="26"/>
      <c r="K373" s="26"/>
      <c r="L373" s="26"/>
      <c r="M373" s="26"/>
      <c r="N373" s="26"/>
      <c r="O373" s="26"/>
      <c r="P373" s="26"/>
      <c r="Q373" s="26"/>
      <c r="R373" s="108"/>
    </row>
    <row r="374" spans="1:20" ht="31.5" customHeight="1" x14ac:dyDescent="0.25">
      <c r="A374" s="263" t="s">
        <v>3</v>
      </c>
      <c r="B374" s="265" t="s">
        <v>4</v>
      </c>
      <c r="C374" s="260" t="s">
        <v>5</v>
      </c>
      <c r="D374" s="39">
        <v>2023</v>
      </c>
      <c r="E374" s="39">
        <v>2024</v>
      </c>
      <c r="F374" s="2">
        <v>2025</v>
      </c>
      <c r="G374" s="260">
        <v>2026</v>
      </c>
      <c r="H374" s="261"/>
      <c r="I374" s="260">
        <v>2027</v>
      </c>
      <c r="J374" s="261"/>
      <c r="K374" s="281">
        <v>2028</v>
      </c>
      <c r="L374" s="261"/>
      <c r="M374" s="260">
        <v>2029</v>
      </c>
      <c r="N374" s="261"/>
      <c r="O374" s="260">
        <v>2030</v>
      </c>
      <c r="P374" s="261"/>
      <c r="Q374" s="282" t="s">
        <v>6</v>
      </c>
      <c r="R374" s="283"/>
    </row>
    <row r="375" spans="1:20" ht="90" customHeight="1" thickBot="1" x14ac:dyDescent="0.3">
      <c r="A375" s="264"/>
      <c r="B375" s="266"/>
      <c r="C375" s="262"/>
      <c r="D375" s="128" t="s">
        <v>7</v>
      </c>
      <c r="E375" s="127" t="s">
        <v>7</v>
      </c>
      <c r="F375" s="128" t="s">
        <v>699</v>
      </c>
      <c r="G375" s="127" t="s">
        <v>688</v>
      </c>
      <c r="H375" s="127" t="s">
        <v>700</v>
      </c>
      <c r="I375" s="127" t="s">
        <v>688</v>
      </c>
      <c r="J375" s="127" t="s">
        <v>700</v>
      </c>
      <c r="K375" s="127" t="s">
        <v>688</v>
      </c>
      <c r="L375" s="127" t="s">
        <v>700</v>
      </c>
      <c r="M375" s="127" t="s">
        <v>688</v>
      </c>
      <c r="N375" s="127" t="s">
        <v>700</v>
      </c>
      <c r="O375" s="127" t="s">
        <v>688</v>
      </c>
      <c r="P375" s="129" t="s">
        <v>700</v>
      </c>
      <c r="Q375" s="130" t="s">
        <v>688</v>
      </c>
      <c r="R375" s="131" t="s">
        <v>700</v>
      </c>
    </row>
    <row r="376" spans="1:20" thickBot="1" x14ac:dyDescent="0.3">
      <c r="A376" s="132">
        <v>1</v>
      </c>
      <c r="B376" s="133">
        <v>2</v>
      </c>
      <c r="C376" s="134">
        <v>3</v>
      </c>
      <c r="D376" s="135">
        <v>4</v>
      </c>
      <c r="E376" s="136">
        <v>5</v>
      </c>
      <c r="F376" s="136">
        <v>6</v>
      </c>
      <c r="G376" s="137">
        <v>7</v>
      </c>
      <c r="H376" s="137" t="s">
        <v>690</v>
      </c>
      <c r="I376" s="137" t="s">
        <v>702</v>
      </c>
      <c r="J376" s="137" t="s">
        <v>703</v>
      </c>
      <c r="K376" s="137" t="s">
        <v>704</v>
      </c>
      <c r="L376" s="137" t="s">
        <v>705</v>
      </c>
      <c r="M376" s="133">
        <v>13</v>
      </c>
      <c r="N376" s="133">
        <v>14</v>
      </c>
      <c r="O376" s="137" t="s">
        <v>706</v>
      </c>
      <c r="P376" s="138" t="s">
        <v>707</v>
      </c>
      <c r="Q376" s="139">
        <v>17</v>
      </c>
      <c r="R376" s="134">
        <v>18</v>
      </c>
    </row>
    <row r="377" spans="1:20" x14ac:dyDescent="0.25">
      <c r="A377" s="272" t="s">
        <v>583</v>
      </c>
      <c r="B377" s="273"/>
      <c r="C377" s="109" t="s">
        <v>11</v>
      </c>
      <c r="D377" s="163">
        <f t="shared" ref="D377:F377" si="425">D378+D435</f>
        <v>26.545000000000002</v>
      </c>
      <c r="E377" s="163">
        <f t="shared" si="425"/>
        <v>34.409999999999997</v>
      </c>
      <c r="F377" s="164">
        <f t="shared" si="425"/>
        <v>49.584483156692755</v>
      </c>
      <c r="G377" s="163">
        <f t="shared" ref="G377:P377" si="426">G378+G435</f>
        <v>78</v>
      </c>
      <c r="H377" s="163">
        <f t="shared" ref="H377:I377" si="427">H378+H435</f>
        <v>0</v>
      </c>
      <c r="I377" s="163">
        <f t="shared" si="427"/>
        <v>78</v>
      </c>
      <c r="J377" s="163">
        <f t="shared" si="426"/>
        <v>0</v>
      </c>
      <c r="K377" s="163">
        <f t="shared" ref="K377" si="428">K378+K435</f>
        <v>78</v>
      </c>
      <c r="L377" s="163">
        <f t="shared" si="426"/>
        <v>0</v>
      </c>
      <c r="M377" s="163">
        <f t="shared" ref="M377" si="429">M378+M435</f>
        <v>81.931259999999995</v>
      </c>
      <c r="N377" s="163">
        <f t="shared" si="426"/>
        <v>0</v>
      </c>
      <c r="O377" s="163">
        <f t="shared" ref="O377" si="430">O378+O435</f>
        <v>82.438511999999989</v>
      </c>
      <c r="P377" s="164">
        <f t="shared" si="426"/>
        <v>0</v>
      </c>
      <c r="Q377" s="165">
        <f t="shared" ref="Q377:R381" si="431">G377+I377+K377+M377+O377</f>
        <v>398.36977200000001</v>
      </c>
      <c r="R377" s="166">
        <f t="shared" si="431"/>
        <v>0</v>
      </c>
      <c r="T377" s="47"/>
    </row>
    <row r="378" spans="1:20" x14ac:dyDescent="0.25">
      <c r="A378" s="57" t="s">
        <v>9</v>
      </c>
      <c r="B378" s="110" t="s">
        <v>584</v>
      </c>
      <c r="C378" s="111" t="s">
        <v>11</v>
      </c>
      <c r="D378" s="167">
        <f>D379+D403+D431+D432</f>
        <v>26.545000000000002</v>
      </c>
      <c r="E378" s="167">
        <f t="shared" ref="E378" si="432">E379+E403+E431+E432</f>
        <v>34.409999999999997</v>
      </c>
      <c r="F378" s="168">
        <f>F379+F403+F431+F432</f>
        <v>49.584483156692755</v>
      </c>
      <c r="G378" s="167">
        <f>G379+G403+G431+G432</f>
        <v>78</v>
      </c>
      <c r="H378" s="167">
        <f t="shared" ref="H378" si="433">H379+H403+H431+H432</f>
        <v>0</v>
      </c>
      <c r="I378" s="167">
        <f>I379+I403+I431+I432</f>
        <v>78</v>
      </c>
      <c r="J378" s="167">
        <f t="shared" ref="J378:P378" si="434">J379+J403+J431+J432</f>
        <v>0</v>
      </c>
      <c r="K378" s="167">
        <f>K379+K403+K431+K432</f>
        <v>78</v>
      </c>
      <c r="L378" s="167">
        <f t="shared" ref="L378" si="435">L379+L403+L431+L432</f>
        <v>0</v>
      </c>
      <c r="M378" s="167">
        <f>M379+M403+M431+M432</f>
        <v>81.931259999999995</v>
      </c>
      <c r="N378" s="167">
        <f t="shared" si="434"/>
        <v>0</v>
      </c>
      <c r="O378" s="167">
        <f>O379+O403+O431+O432</f>
        <v>82.438511999999989</v>
      </c>
      <c r="P378" s="168">
        <f t="shared" si="434"/>
        <v>0</v>
      </c>
      <c r="Q378" s="169">
        <f t="shared" si="431"/>
        <v>398.36977200000001</v>
      </c>
      <c r="R378" s="170">
        <f t="shared" si="431"/>
        <v>0</v>
      </c>
    </row>
    <row r="379" spans="1:20" x14ac:dyDescent="0.25">
      <c r="A379" s="42" t="s">
        <v>12</v>
      </c>
      <c r="B379" s="101" t="s">
        <v>585</v>
      </c>
      <c r="C379" s="99" t="s">
        <v>11</v>
      </c>
      <c r="D379" s="28">
        <f>D380+D398+D402</f>
        <v>0</v>
      </c>
      <c r="E379" s="28">
        <f t="shared" ref="E379:F379" si="436">E380+E398+E402</f>
        <v>14.103</v>
      </c>
      <c r="F379" s="172">
        <f t="shared" si="436"/>
        <v>15.1</v>
      </c>
      <c r="G379" s="28">
        <f t="shared" ref="G379:P379" si="437">G380+G398+G402</f>
        <v>24</v>
      </c>
      <c r="H379" s="28">
        <f t="shared" ref="H379:I379" si="438">H380+H398+H402</f>
        <v>0</v>
      </c>
      <c r="I379" s="28">
        <f t="shared" si="438"/>
        <v>24</v>
      </c>
      <c r="J379" s="28">
        <f t="shared" si="437"/>
        <v>0</v>
      </c>
      <c r="K379" s="28">
        <f t="shared" ref="K379" si="439">K380+K398+K402</f>
        <v>24</v>
      </c>
      <c r="L379" s="28">
        <f t="shared" ref="L379:M379" si="440">L380+L398+L402</f>
        <v>0</v>
      </c>
      <c r="M379" s="28">
        <f t="shared" si="440"/>
        <v>24</v>
      </c>
      <c r="N379" s="28">
        <f t="shared" si="437"/>
        <v>0</v>
      </c>
      <c r="O379" s="28">
        <f t="shared" ref="O379" si="441">O380+O398+O402</f>
        <v>24</v>
      </c>
      <c r="P379" s="172">
        <f t="shared" si="437"/>
        <v>0</v>
      </c>
      <c r="Q379" s="169">
        <f t="shared" si="431"/>
        <v>120</v>
      </c>
      <c r="R379" s="170">
        <f t="shared" si="431"/>
        <v>0</v>
      </c>
    </row>
    <row r="380" spans="1:20" ht="31.5" x14ac:dyDescent="0.25">
      <c r="A380" s="42" t="s">
        <v>14</v>
      </c>
      <c r="B380" s="98" t="s">
        <v>586</v>
      </c>
      <c r="C380" s="99" t="s">
        <v>11</v>
      </c>
      <c r="D380" s="28">
        <f t="shared" ref="D380:F380" si="442">D381+D385+D386+D387+D388+D393+D394+D395</f>
        <v>0</v>
      </c>
      <c r="E380" s="28">
        <f t="shared" si="442"/>
        <v>14.103</v>
      </c>
      <c r="F380" s="172">
        <f t="shared" si="442"/>
        <v>15.1</v>
      </c>
      <c r="G380" s="28">
        <f t="shared" ref="G380:P380" si="443">G381+G385+G386+G387+G388+G393+G394+G395</f>
        <v>24</v>
      </c>
      <c r="H380" s="28">
        <f t="shared" ref="H380:I380" si="444">H381+H385+H386+H387+H388+H393+H394+H395</f>
        <v>0</v>
      </c>
      <c r="I380" s="28">
        <f t="shared" si="444"/>
        <v>24</v>
      </c>
      <c r="J380" s="28">
        <f t="shared" si="443"/>
        <v>0</v>
      </c>
      <c r="K380" s="28">
        <f t="shared" ref="K380" si="445">K381+K385+K386+K387+K388+K393+K394+K395</f>
        <v>24</v>
      </c>
      <c r="L380" s="28">
        <f t="shared" si="443"/>
        <v>0</v>
      </c>
      <c r="M380" s="28">
        <f t="shared" ref="M380" si="446">M381+M385+M386+M387+M388+M393+M394+M395</f>
        <v>24</v>
      </c>
      <c r="N380" s="28">
        <f t="shared" si="443"/>
        <v>0</v>
      </c>
      <c r="O380" s="28">
        <f t="shared" ref="O380" si="447">O381+O385+O386+O387+O388+O393+O394+O395</f>
        <v>24</v>
      </c>
      <c r="P380" s="172">
        <f t="shared" si="443"/>
        <v>0</v>
      </c>
      <c r="Q380" s="169">
        <f t="shared" si="431"/>
        <v>120</v>
      </c>
      <c r="R380" s="170">
        <f t="shared" si="431"/>
        <v>0</v>
      </c>
    </row>
    <row r="381" spans="1:20" x14ac:dyDescent="0.25">
      <c r="A381" s="42" t="s">
        <v>587</v>
      </c>
      <c r="B381" s="112" t="s">
        <v>588</v>
      </c>
      <c r="C381" s="99" t="s">
        <v>11</v>
      </c>
      <c r="D381" s="28">
        <f t="shared" ref="D381:F381" si="448">D382+D383+D384</f>
        <v>0</v>
      </c>
      <c r="E381" s="28">
        <f t="shared" si="448"/>
        <v>0</v>
      </c>
      <c r="F381" s="172">
        <f t="shared" si="448"/>
        <v>0</v>
      </c>
      <c r="G381" s="28">
        <f t="shared" ref="G381:P381" si="449">G382+G383+G384</f>
        <v>0</v>
      </c>
      <c r="H381" s="28">
        <f t="shared" ref="H381:I381" si="450">H382+H383+H384</f>
        <v>0</v>
      </c>
      <c r="I381" s="28">
        <f t="shared" si="450"/>
        <v>0</v>
      </c>
      <c r="J381" s="28">
        <f t="shared" si="449"/>
        <v>0</v>
      </c>
      <c r="K381" s="28">
        <f t="shared" ref="K381" si="451">K382+K383+K384</f>
        <v>0</v>
      </c>
      <c r="L381" s="28">
        <f t="shared" si="449"/>
        <v>0</v>
      </c>
      <c r="M381" s="28">
        <f t="shared" ref="M381" si="452">M382+M383+M384</f>
        <v>0</v>
      </c>
      <c r="N381" s="28">
        <f t="shared" si="449"/>
        <v>0</v>
      </c>
      <c r="O381" s="28">
        <f t="shared" ref="O381" si="453">O382+O383+O384</f>
        <v>0</v>
      </c>
      <c r="P381" s="172">
        <f t="shared" si="449"/>
        <v>0</v>
      </c>
      <c r="Q381" s="169">
        <f t="shared" si="431"/>
        <v>0</v>
      </c>
      <c r="R381" s="170">
        <f t="shared" si="431"/>
        <v>0</v>
      </c>
    </row>
    <row r="382" spans="1:20" ht="31.5" x14ac:dyDescent="0.25">
      <c r="A382" s="42" t="s">
        <v>589</v>
      </c>
      <c r="B382" s="113" t="s">
        <v>15</v>
      </c>
      <c r="C382" s="99" t="s">
        <v>11</v>
      </c>
      <c r="D382" s="28"/>
      <c r="E382" s="28"/>
      <c r="F382" s="172"/>
      <c r="G382" s="28"/>
      <c r="H382" s="28"/>
      <c r="I382" s="28"/>
      <c r="J382" s="28"/>
      <c r="K382" s="28"/>
      <c r="L382" s="28"/>
      <c r="M382" s="28"/>
      <c r="N382" s="28"/>
      <c r="O382" s="28"/>
      <c r="P382" s="172"/>
      <c r="Q382" s="175"/>
      <c r="R382" s="176"/>
    </row>
    <row r="383" spans="1:20" ht="31.5" x14ac:dyDescent="0.25">
      <c r="A383" s="42" t="s">
        <v>590</v>
      </c>
      <c r="B383" s="113" t="s">
        <v>17</v>
      </c>
      <c r="C383" s="99" t="s">
        <v>11</v>
      </c>
      <c r="D383" s="28"/>
      <c r="E383" s="28"/>
      <c r="F383" s="172"/>
      <c r="G383" s="28"/>
      <c r="H383" s="28"/>
      <c r="I383" s="28"/>
      <c r="J383" s="28"/>
      <c r="K383" s="28"/>
      <c r="L383" s="28"/>
      <c r="M383" s="28"/>
      <c r="N383" s="28"/>
      <c r="O383" s="28"/>
      <c r="P383" s="172"/>
      <c r="Q383" s="175"/>
      <c r="R383" s="176"/>
    </row>
    <row r="384" spans="1:20" ht="31.5" x14ac:dyDescent="0.25">
      <c r="A384" s="42" t="s">
        <v>591</v>
      </c>
      <c r="B384" s="113" t="s">
        <v>19</v>
      </c>
      <c r="C384" s="99" t="s">
        <v>11</v>
      </c>
      <c r="D384" s="28"/>
      <c r="E384" s="28"/>
      <c r="F384" s="172"/>
      <c r="G384" s="28"/>
      <c r="H384" s="28"/>
      <c r="I384" s="28"/>
      <c r="J384" s="28"/>
      <c r="K384" s="28"/>
      <c r="L384" s="28"/>
      <c r="M384" s="28"/>
      <c r="N384" s="28"/>
      <c r="O384" s="28"/>
      <c r="P384" s="172"/>
      <c r="Q384" s="175"/>
      <c r="R384" s="176"/>
    </row>
    <row r="385" spans="1:18" x14ac:dyDescent="0.25">
      <c r="A385" s="42" t="s">
        <v>592</v>
      </c>
      <c r="B385" s="112" t="s">
        <v>593</v>
      </c>
      <c r="C385" s="99" t="s">
        <v>11</v>
      </c>
      <c r="D385" s="28"/>
      <c r="E385" s="28"/>
      <c r="F385" s="172"/>
      <c r="G385" s="28"/>
      <c r="H385" s="28"/>
      <c r="I385" s="28"/>
      <c r="J385" s="28"/>
      <c r="K385" s="28"/>
      <c r="L385" s="28"/>
      <c r="M385" s="28"/>
      <c r="N385" s="28"/>
      <c r="O385" s="28"/>
      <c r="P385" s="172"/>
      <c r="Q385" s="175"/>
      <c r="R385" s="176"/>
    </row>
    <row r="386" spans="1:18" x14ac:dyDescent="0.25">
      <c r="A386" s="42" t="s">
        <v>594</v>
      </c>
      <c r="B386" s="112" t="s">
        <v>595</v>
      </c>
      <c r="C386" s="99" t="s">
        <v>11</v>
      </c>
      <c r="D386" s="28">
        <v>0</v>
      </c>
      <c r="E386" s="28">
        <v>14.103</v>
      </c>
      <c r="F386" s="172">
        <v>15.1</v>
      </c>
      <c r="G386" s="28">
        <v>24</v>
      </c>
      <c r="H386" s="28">
        <v>0</v>
      </c>
      <c r="I386" s="28">
        <v>24</v>
      </c>
      <c r="J386" s="28">
        <v>0</v>
      </c>
      <c r="K386" s="28">
        <v>24</v>
      </c>
      <c r="L386" s="28">
        <v>0</v>
      </c>
      <c r="M386" s="28">
        <v>24</v>
      </c>
      <c r="N386" s="28">
        <v>0</v>
      </c>
      <c r="O386" s="28">
        <v>24</v>
      </c>
      <c r="P386" s="172">
        <v>0</v>
      </c>
      <c r="Q386" s="169">
        <f>G386+I386+K386+M386+O386</f>
        <v>120</v>
      </c>
      <c r="R386" s="170">
        <f>H386+J386+L386+N386+P386</f>
        <v>0</v>
      </c>
    </row>
    <row r="387" spans="1:18" x14ac:dyDescent="0.25">
      <c r="A387" s="42" t="s">
        <v>596</v>
      </c>
      <c r="B387" s="112" t="s">
        <v>597</v>
      </c>
      <c r="C387" s="99" t="s">
        <v>11</v>
      </c>
      <c r="D387" s="28">
        <v>0</v>
      </c>
      <c r="E387" s="28">
        <v>0</v>
      </c>
      <c r="F387" s="172">
        <v>0</v>
      </c>
      <c r="G387" s="28"/>
      <c r="H387" s="28"/>
      <c r="I387" s="28"/>
      <c r="J387" s="28"/>
      <c r="K387" s="28"/>
      <c r="L387" s="28"/>
      <c r="M387" s="28"/>
      <c r="N387" s="28"/>
      <c r="O387" s="28"/>
      <c r="P387" s="172"/>
      <c r="Q387" s="175"/>
      <c r="R387" s="176"/>
    </row>
    <row r="388" spans="1:18" x14ac:dyDescent="0.25">
      <c r="A388" s="42" t="s">
        <v>598</v>
      </c>
      <c r="B388" s="112" t="s">
        <v>599</v>
      </c>
      <c r="C388" s="99" t="s">
        <v>11</v>
      </c>
      <c r="D388" s="28"/>
      <c r="E388" s="28"/>
      <c r="F388" s="172"/>
      <c r="G388" s="28"/>
      <c r="H388" s="28"/>
      <c r="I388" s="28"/>
      <c r="J388" s="28"/>
      <c r="K388" s="28"/>
      <c r="L388" s="28"/>
      <c r="M388" s="28"/>
      <c r="N388" s="28"/>
      <c r="O388" s="28"/>
      <c r="P388" s="172"/>
      <c r="Q388" s="169"/>
      <c r="R388" s="170"/>
    </row>
    <row r="389" spans="1:18" ht="31.5" x14ac:dyDescent="0.25">
      <c r="A389" s="42" t="s">
        <v>600</v>
      </c>
      <c r="B389" s="113" t="s">
        <v>601</v>
      </c>
      <c r="C389" s="99" t="s">
        <v>11</v>
      </c>
      <c r="D389" s="28"/>
      <c r="E389" s="28"/>
      <c r="F389" s="172"/>
      <c r="G389" s="28"/>
      <c r="H389" s="28"/>
      <c r="I389" s="28"/>
      <c r="J389" s="28"/>
      <c r="K389" s="28"/>
      <c r="L389" s="28"/>
      <c r="M389" s="28"/>
      <c r="N389" s="28"/>
      <c r="O389" s="28"/>
      <c r="P389" s="172"/>
      <c r="Q389" s="169"/>
      <c r="R389" s="170"/>
    </row>
    <row r="390" spans="1:18" x14ac:dyDescent="0.25">
      <c r="A390" s="42" t="s">
        <v>602</v>
      </c>
      <c r="B390" s="113" t="s">
        <v>603</v>
      </c>
      <c r="C390" s="99" t="s">
        <v>11</v>
      </c>
      <c r="D390" s="28"/>
      <c r="E390" s="28"/>
      <c r="F390" s="172"/>
      <c r="G390" s="28"/>
      <c r="H390" s="28"/>
      <c r="I390" s="28"/>
      <c r="J390" s="28"/>
      <c r="K390" s="28"/>
      <c r="L390" s="28"/>
      <c r="M390" s="28"/>
      <c r="N390" s="28"/>
      <c r="O390" s="28"/>
      <c r="P390" s="172"/>
      <c r="Q390" s="169"/>
      <c r="R390" s="170"/>
    </row>
    <row r="391" spans="1:18" x14ac:dyDescent="0.25">
      <c r="A391" s="42" t="s">
        <v>604</v>
      </c>
      <c r="B391" s="113" t="s">
        <v>605</v>
      </c>
      <c r="C391" s="99" t="s">
        <v>11</v>
      </c>
      <c r="D391" s="28"/>
      <c r="E391" s="28"/>
      <c r="F391" s="172"/>
      <c r="G391" s="28"/>
      <c r="H391" s="28"/>
      <c r="I391" s="28"/>
      <c r="J391" s="28"/>
      <c r="K391" s="28"/>
      <c r="L391" s="28"/>
      <c r="M391" s="28"/>
      <c r="N391" s="28"/>
      <c r="O391" s="28"/>
      <c r="P391" s="172"/>
      <c r="Q391" s="169"/>
      <c r="R391" s="170"/>
    </row>
    <row r="392" spans="1:18" x14ac:dyDescent="0.25">
      <c r="A392" s="42" t="s">
        <v>606</v>
      </c>
      <c r="B392" s="113" t="s">
        <v>603</v>
      </c>
      <c r="C392" s="99" t="s">
        <v>11</v>
      </c>
      <c r="D392" s="28"/>
      <c r="E392" s="28"/>
      <c r="F392" s="172"/>
      <c r="G392" s="28"/>
      <c r="H392" s="28"/>
      <c r="I392" s="28"/>
      <c r="J392" s="28"/>
      <c r="K392" s="28"/>
      <c r="L392" s="28"/>
      <c r="M392" s="28"/>
      <c r="N392" s="28"/>
      <c r="O392" s="28"/>
      <c r="P392" s="172"/>
      <c r="Q392" s="169"/>
      <c r="R392" s="170"/>
    </row>
    <row r="393" spans="1:18" x14ac:dyDescent="0.25">
      <c r="A393" s="42" t="s">
        <v>607</v>
      </c>
      <c r="B393" s="112" t="s">
        <v>608</v>
      </c>
      <c r="C393" s="99" t="s">
        <v>11</v>
      </c>
      <c r="D393" s="28"/>
      <c r="E393" s="28"/>
      <c r="F393" s="172"/>
      <c r="G393" s="28"/>
      <c r="H393" s="28"/>
      <c r="I393" s="28"/>
      <c r="J393" s="28"/>
      <c r="K393" s="28"/>
      <c r="L393" s="28"/>
      <c r="M393" s="28"/>
      <c r="N393" s="28"/>
      <c r="O393" s="28"/>
      <c r="P393" s="172"/>
      <c r="Q393" s="169"/>
      <c r="R393" s="170"/>
    </row>
    <row r="394" spans="1:18" x14ac:dyDescent="0.25">
      <c r="A394" s="42" t="s">
        <v>609</v>
      </c>
      <c r="B394" s="112" t="s">
        <v>415</v>
      </c>
      <c r="C394" s="99" t="s">
        <v>11</v>
      </c>
      <c r="D394" s="28"/>
      <c r="E394" s="28"/>
      <c r="F394" s="172"/>
      <c r="G394" s="28"/>
      <c r="H394" s="28"/>
      <c r="I394" s="28"/>
      <c r="J394" s="28"/>
      <c r="K394" s="28"/>
      <c r="L394" s="28"/>
      <c r="M394" s="28"/>
      <c r="N394" s="28"/>
      <c r="O394" s="28"/>
      <c r="P394" s="172"/>
      <c r="Q394" s="169"/>
      <c r="R394" s="170"/>
    </row>
    <row r="395" spans="1:18" ht="31.5" x14ac:dyDescent="0.25">
      <c r="A395" s="42" t="s">
        <v>610</v>
      </c>
      <c r="B395" s="112" t="s">
        <v>611</v>
      </c>
      <c r="C395" s="99" t="s">
        <v>11</v>
      </c>
      <c r="D395" s="28"/>
      <c r="E395" s="28"/>
      <c r="F395" s="172"/>
      <c r="G395" s="28"/>
      <c r="H395" s="28"/>
      <c r="I395" s="28"/>
      <c r="J395" s="28"/>
      <c r="K395" s="28"/>
      <c r="L395" s="28"/>
      <c r="M395" s="28"/>
      <c r="N395" s="28"/>
      <c r="O395" s="28"/>
      <c r="P395" s="172"/>
      <c r="Q395" s="169"/>
      <c r="R395" s="170"/>
    </row>
    <row r="396" spans="1:18" x14ac:dyDescent="0.25">
      <c r="A396" s="42" t="s">
        <v>612</v>
      </c>
      <c r="B396" s="113" t="s">
        <v>35</v>
      </c>
      <c r="C396" s="99" t="s">
        <v>11</v>
      </c>
      <c r="D396" s="28"/>
      <c r="E396" s="28"/>
      <c r="F396" s="172"/>
      <c r="G396" s="28"/>
      <c r="H396" s="28"/>
      <c r="I396" s="28"/>
      <c r="J396" s="28"/>
      <c r="K396" s="28"/>
      <c r="L396" s="28"/>
      <c r="M396" s="28"/>
      <c r="N396" s="28"/>
      <c r="O396" s="28"/>
      <c r="P396" s="172"/>
      <c r="Q396" s="169"/>
      <c r="R396" s="170"/>
    </row>
    <row r="397" spans="1:18" x14ac:dyDescent="0.25">
      <c r="A397" s="42" t="s">
        <v>613</v>
      </c>
      <c r="B397" s="114" t="s">
        <v>37</v>
      </c>
      <c r="C397" s="99" t="s">
        <v>11</v>
      </c>
      <c r="D397" s="28"/>
      <c r="E397" s="28"/>
      <c r="F397" s="172"/>
      <c r="G397" s="28"/>
      <c r="H397" s="28"/>
      <c r="I397" s="28"/>
      <c r="J397" s="28"/>
      <c r="K397" s="28"/>
      <c r="L397" s="28"/>
      <c r="M397" s="28"/>
      <c r="N397" s="28"/>
      <c r="O397" s="28"/>
      <c r="P397" s="172"/>
      <c r="Q397" s="169"/>
      <c r="R397" s="170"/>
    </row>
    <row r="398" spans="1:18" ht="31.5" x14ac:dyDescent="0.25">
      <c r="A398" s="42" t="s">
        <v>16</v>
      </c>
      <c r="B398" s="98" t="s">
        <v>614</v>
      </c>
      <c r="C398" s="99" t="s">
        <v>11</v>
      </c>
      <c r="D398" s="28"/>
      <c r="E398" s="28"/>
      <c r="F398" s="172"/>
      <c r="G398" s="28"/>
      <c r="H398" s="28"/>
      <c r="I398" s="28"/>
      <c r="J398" s="28"/>
      <c r="K398" s="28"/>
      <c r="L398" s="28"/>
      <c r="M398" s="28"/>
      <c r="N398" s="28"/>
      <c r="O398" s="28"/>
      <c r="P398" s="172"/>
      <c r="Q398" s="169"/>
      <c r="R398" s="170"/>
    </row>
    <row r="399" spans="1:18" ht="31.5" x14ac:dyDescent="0.25">
      <c r="A399" s="42" t="s">
        <v>615</v>
      </c>
      <c r="B399" s="112" t="s">
        <v>15</v>
      </c>
      <c r="C399" s="99" t="s">
        <v>11</v>
      </c>
      <c r="D399" s="28"/>
      <c r="E399" s="28"/>
      <c r="F399" s="172"/>
      <c r="G399" s="28"/>
      <c r="H399" s="28"/>
      <c r="I399" s="28"/>
      <c r="J399" s="28"/>
      <c r="K399" s="28"/>
      <c r="L399" s="28"/>
      <c r="M399" s="28"/>
      <c r="N399" s="28"/>
      <c r="O399" s="28"/>
      <c r="P399" s="172"/>
      <c r="Q399" s="169"/>
      <c r="R399" s="170"/>
    </row>
    <row r="400" spans="1:18" ht="31.5" x14ac:dyDescent="0.25">
      <c r="A400" s="42" t="s">
        <v>616</v>
      </c>
      <c r="B400" s="112" t="s">
        <v>17</v>
      </c>
      <c r="C400" s="99" t="s">
        <v>11</v>
      </c>
      <c r="D400" s="28"/>
      <c r="E400" s="28"/>
      <c r="F400" s="172"/>
      <c r="G400" s="28"/>
      <c r="H400" s="28"/>
      <c r="I400" s="28"/>
      <c r="J400" s="28"/>
      <c r="K400" s="28"/>
      <c r="L400" s="28"/>
      <c r="M400" s="28"/>
      <c r="N400" s="28"/>
      <c r="O400" s="28"/>
      <c r="P400" s="172"/>
      <c r="Q400" s="169"/>
      <c r="R400" s="170"/>
    </row>
    <row r="401" spans="1:18" ht="31.5" x14ac:dyDescent="0.25">
      <c r="A401" s="42" t="s">
        <v>617</v>
      </c>
      <c r="B401" s="112" t="s">
        <v>19</v>
      </c>
      <c r="C401" s="99" t="s">
        <v>11</v>
      </c>
      <c r="D401" s="28"/>
      <c r="E401" s="28"/>
      <c r="F401" s="172"/>
      <c r="G401" s="28"/>
      <c r="H401" s="28"/>
      <c r="I401" s="28"/>
      <c r="J401" s="28"/>
      <c r="K401" s="28"/>
      <c r="L401" s="28"/>
      <c r="M401" s="28"/>
      <c r="N401" s="28"/>
      <c r="O401" s="28"/>
      <c r="P401" s="172"/>
      <c r="Q401" s="169"/>
      <c r="R401" s="170"/>
    </row>
    <row r="402" spans="1:18" x14ac:dyDescent="0.25">
      <c r="A402" s="42" t="s">
        <v>18</v>
      </c>
      <c r="B402" s="98" t="s">
        <v>618</v>
      </c>
      <c r="C402" s="99" t="s">
        <v>11</v>
      </c>
      <c r="D402" s="28">
        <v>0</v>
      </c>
      <c r="E402" s="28">
        <v>0</v>
      </c>
      <c r="F402" s="172">
        <v>0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0</v>
      </c>
      <c r="P402" s="172">
        <v>0</v>
      </c>
      <c r="Q402" s="169">
        <f t="shared" ref="Q402:R405" si="454">G402+I402+K402+M402+O402</f>
        <v>0</v>
      </c>
      <c r="R402" s="170">
        <f t="shared" si="454"/>
        <v>0</v>
      </c>
    </row>
    <row r="403" spans="1:18" x14ac:dyDescent="0.25">
      <c r="A403" s="42" t="s">
        <v>20</v>
      </c>
      <c r="B403" s="101" t="s">
        <v>619</v>
      </c>
      <c r="C403" s="99" t="s">
        <v>11</v>
      </c>
      <c r="D403" s="28">
        <f t="shared" ref="D403" si="455">D404+D417+D418</f>
        <v>22.295000000000002</v>
      </c>
      <c r="E403" s="28">
        <f>E404+E417+E418</f>
        <v>14.571999999999999</v>
      </c>
      <c r="F403" s="172">
        <f t="shared" ref="F403" si="456">F404+F417+F418</f>
        <v>26.220402630577301</v>
      </c>
      <c r="G403" s="28">
        <f t="shared" ref="G403:P403" si="457">G404+G417+G418</f>
        <v>41</v>
      </c>
      <c r="H403" s="28">
        <f t="shared" ref="H403:I403" si="458">H404+H417+H418</f>
        <v>0</v>
      </c>
      <c r="I403" s="28">
        <f t="shared" si="458"/>
        <v>41</v>
      </c>
      <c r="J403" s="28">
        <f t="shared" si="457"/>
        <v>0</v>
      </c>
      <c r="K403" s="28">
        <f t="shared" ref="K403" si="459">K404+K417+K418</f>
        <v>41</v>
      </c>
      <c r="L403" s="28">
        <f t="shared" si="457"/>
        <v>0</v>
      </c>
      <c r="M403" s="28">
        <f t="shared" ref="M403" si="460">M404+M417+M418</f>
        <v>44.276049999999998</v>
      </c>
      <c r="N403" s="28">
        <f t="shared" si="457"/>
        <v>0</v>
      </c>
      <c r="O403" s="28">
        <f t="shared" ref="O403" si="461">O404+O417+O418</f>
        <v>44.69876</v>
      </c>
      <c r="P403" s="172">
        <f t="shared" si="457"/>
        <v>0</v>
      </c>
      <c r="Q403" s="169">
        <f t="shared" si="454"/>
        <v>211.97480999999999</v>
      </c>
      <c r="R403" s="170">
        <f t="shared" si="454"/>
        <v>0</v>
      </c>
    </row>
    <row r="404" spans="1:18" x14ac:dyDescent="0.25">
      <c r="A404" s="42" t="s">
        <v>620</v>
      </c>
      <c r="B404" s="98" t="s">
        <v>621</v>
      </c>
      <c r="C404" s="99" t="s">
        <v>11</v>
      </c>
      <c r="D404" s="171">
        <f t="shared" ref="D404:F404" si="462">SUM(D405,D409:D414)</f>
        <v>22.295000000000002</v>
      </c>
      <c r="E404" s="171">
        <f t="shared" si="462"/>
        <v>14.571999999999999</v>
      </c>
      <c r="F404" s="177">
        <f t="shared" si="462"/>
        <v>26.220402630577301</v>
      </c>
      <c r="G404" s="171">
        <f t="shared" ref="G404:P404" si="463">SUM(G405,G409:G414)</f>
        <v>41</v>
      </c>
      <c r="H404" s="171">
        <f t="shared" ref="H404:I404" si="464">SUM(H405,H409:H414)</f>
        <v>0</v>
      </c>
      <c r="I404" s="171">
        <f t="shared" si="464"/>
        <v>41</v>
      </c>
      <c r="J404" s="171">
        <f t="shared" si="463"/>
        <v>0</v>
      </c>
      <c r="K404" s="171">
        <f t="shared" ref="K404" si="465">SUM(K405,K409:K414)</f>
        <v>41</v>
      </c>
      <c r="L404" s="171">
        <f t="shared" si="463"/>
        <v>0</v>
      </c>
      <c r="M404" s="171">
        <v>44.276049999999998</v>
      </c>
      <c r="N404" s="171">
        <f t="shared" si="463"/>
        <v>0</v>
      </c>
      <c r="O404" s="171">
        <v>44.69876</v>
      </c>
      <c r="P404" s="177">
        <f t="shared" si="463"/>
        <v>0</v>
      </c>
      <c r="Q404" s="169">
        <f>G404+I404+K404+M404+O404</f>
        <v>211.97480999999999</v>
      </c>
      <c r="R404" s="170">
        <f t="shared" si="454"/>
        <v>0</v>
      </c>
    </row>
    <row r="405" spans="1:18" x14ac:dyDescent="0.25">
      <c r="A405" s="42" t="s">
        <v>622</v>
      </c>
      <c r="B405" s="112" t="s">
        <v>623</v>
      </c>
      <c r="C405" s="99" t="s">
        <v>11</v>
      </c>
      <c r="D405" s="28">
        <f t="shared" ref="D405:F405" si="466">SUM(D406:D408)</f>
        <v>0</v>
      </c>
      <c r="E405" s="28">
        <f t="shared" si="466"/>
        <v>0</v>
      </c>
      <c r="F405" s="172">
        <f t="shared" si="466"/>
        <v>0</v>
      </c>
      <c r="G405" s="28">
        <f t="shared" ref="G405:P405" si="467">SUM(G406:G408)</f>
        <v>0</v>
      </c>
      <c r="H405" s="28">
        <f t="shared" ref="H405:I405" si="468">SUM(H406:H408)</f>
        <v>0</v>
      </c>
      <c r="I405" s="28">
        <f t="shared" si="468"/>
        <v>0</v>
      </c>
      <c r="J405" s="28">
        <f t="shared" si="467"/>
        <v>0</v>
      </c>
      <c r="K405" s="28">
        <f t="shared" ref="K405" si="469">SUM(K406:K408)</f>
        <v>0</v>
      </c>
      <c r="L405" s="28">
        <f t="shared" si="467"/>
        <v>0</v>
      </c>
      <c r="M405" s="28">
        <f t="shared" ref="M405" si="470">SUM(M406:M408)</f>
        <v>0</v>
      </c>
      <c r="N405" s="28">
        <f t="shared" si="467"/>
        <v>0</v>
      </c>
      <c r="O405" s="28">
        <f t="shared" ref="O405" si="471">SUM(O406:O408)</f>
        <v>0</v>
      </c>
      <c r="P405" s="172">
        <f t="shared" si="467"/>
        <v>0</v>
      </c>
      <c r="Q405" s="169">
        <f t="shared" si="454"/>
        <v>0</v>
      </c>
      <c r="R405" s="170">
        <f t="shared" si="454"/>
        <v>0</v>
      </c>
    </row>
    <row r="406" spans="1:18" ht="31.5" x14ac:dyDescent="0.25">
      <c r="A406" s="42" t="s">
        <v>624</v>
      </c>
      <c r="B406" s="112" t="s">
        <v>15</v>
      </c>
      <c r="C406" s="99" t="s">
        <v>11</v>
      </c>
      <c r="D406" s="28"/>
      <c r="E406" s="28"/>
      <c r="F406" s="172"/>
      <c r="G406" s="28"/>
      <c r="H406" s="28"/>
      <c r="I406" s="28"/>
      <c r="J406" s="28"/>
      <c r="K406" s="28"/>
      <c r="L406" s="28"/>
      <c r="M406" s="28"/>
      <c r="N406" s="28"/>
      <c r="O406" s="28"/>
      <c r="P406" s="172"/>
      <c r="Q406" s="175"/>
      <c r="R406" s="176"/>
    </row>
    <row r="407" spans="1:18" ht="31.5" x14ac:dyDescent="0.25">
      <c r="A407" s="42" t="s">
        <v>625</v>
      </c>
      <c r="B407" s="112" t="s">
        <v>17</v>
      </c>
      <c r="C407" s="99" t="s">
        <v>11</v>
      </c>
      <c r="D407" s="28"/>
      <c r="E407" s="28"/>
      <c r="F407" s="172"/>
      <c r="G407" s="28"/>
      <c r="H407" s="28"/>
      <c r="I407" s="28"/>
      <c r="J407" s="28"/>
      <c r="K407" s="28"/>
      <c r="L407" s="28"/>
      <c r="M407" s="28"/>
      <c r="N407" s="28"/>
      <c r="O407" s="28"/>
      <c r="P407" s="172"/>
      <c r="Q407" s="175"/>
      <c r="R407" s="176"/>
    </row>
    <row r="408" spans="1:18" ht="31.5" x14ac:dyDescent="0.25">
      <c r="A408" s="42" t="s">
        <v>626</v>
      </c>
      <c r="B408" s="112" t="s">
        <v>19</v>
      </c>
      <c r="C408" s="99" t="s">
        <v>11</v>
      </c>
      <c r="D408" s="28"/>
      <c r="E408" s="28"/>
      <c r="F408" s="172"/>
      <c r="G408" s="28"/>
      <c r="H408" s="28"/>
      <c r="I408" s="28"/>
      <c r="J408" s="28"/>
      <c r="K408" s="28"/>
      <c r="L408" s="28"/>
      <c r="M408" s="28"/>
      <c r="N408" s="28"/>
      <c r="O408" s="28"/>
      <c r="P408" s="172"/>
      <c r="Q408" s="175"/>
      <c r="R408" s="176"/>
    </row>
    <row r="409" spans="1:18" x14ac:dyDescent="0.25">
      <c r="A409" s="42" t="s">
        <v>627</v>
      </c>
      <c r="B409" s="112" t="s">
        <v>401</v>
      </c>
      <c r="C409" s="99" t="s">
        <v>11</v>
      </c>
      <c r="D409" s="28"/>
      <c r="E409" s="28"/>
      <c r="F409" s="172"/>
      <c r="G409" s="28"/>
      <c r="H409" s="28"/>
      <c r="I409" s="28"/>
      <c r="J409" s="28"/>
      <c r="K409" s="28"/>
      <c r="L409" s="28"/>
      <c r="M409" s="28"/>
      <c r="N409" s="28"/>
      <c r="O409" s="28"/>
      <c r="P409" s="172"/>
      <c r="Q409" s="175"/>
      <c r="R409" s="176"/>
    </row>
    <row r="410" spans="1:18" x14ac:dyDescent="0.25">
      <c r="A410" s="42" t="s">
        <v>628</v>
      </c>
      <c r="B410" s="112" t="s">
        <v>404</v>
      </c>
      <c r="C410" s="99" t="s">
        <v>11</v>
      </c>
      <c r="D410" s="28">
        <v>22.295000000000002</v>
      </c>
      <c r="E410" s="28">
        <v>14.571999999999999</v>
      </c>
      <c r="F410" s="172">
        <v>26.220402630577301</v>
      </c>
      <c r="G410" s="28">
        <v>41</v>
      </c>
      <c r="H410" s="28">
        <v>0</v>
      </c>
      <c r="I410" s="28">
        <v>41</v>
      </c>
      <c r="J410" s="28">
        <v>0</v>
      </c>
      <c r="K410" s="28">
        <v>41</v>
      </c>
      <c r="L410" s="28">
        <v>0</v>
      </c>
      <c r="M410" s="28">
        <v>44.276049999999998</v>
      </c>
      <c r="N410" s="28">
        <v>0</v>
      </c>
      <c r="O410" s="28">
        <v>44.69876</v>
      </c>
      <c r="P410" s="172">
        <v>0</v>
      </c>
      <c r="Q410" s="169">
        <f>G410+I410+K410+M410+O410</f>
        <v>211.97480999999999</v>
      </c>
      <c r="R410" s="170">
        <f>H410+J410+L410+N410+P410</f>
        <v>0</v>
      </c>
    </row>
    <row r="411" spans="1:18" x14ac:dyDescent="0.25">
      <c r="A411" s="42" t="s">
        <v>629</v>
      </c>
      <c r="B411" s="112" t="s">
        <v>407</v>
      </c>
      <c r="C411" s="99" t="s">
        <v>11</v>
      </c>
      <c r="D411" s="28"/>
      <c r="E411" s="28"/>
      <c r="F411" s="174"/>
      <c r="G411" s="28"/>
      <c r="H411" s="28"/>
      <c r="I411" s="28"/>
      <c r="J411" s="28"/>
      <c r="K411" s="28"/>
      <c r="L411" s="28"/>
      <c r="M411" s="28"/>
      <c r="N411" s="28"/>
      <c r="O411" s="28"/>
      <c r="P411" s="172"/>
      <c r="Q411" s="169"/>
      <c r="R411" s="170"/>
    </row>
    <row r="412" spans="1:18" x14ac:dyDescent="0.25">
      <c r="A412" s="42" t="s">
        <v>630</v>
      </c>
      <c r="B412" s="112" t="s">
        <v>413</v>
      </c>
      <c r="C412" s="99" t="s">
        <v>11</v>
      </c>
      <c r="D412" s="28"/>
      <c r="E412" s="28"/>
      <c r="F412" s="174"/>
      <c r="G412" s="28"/>
      <c r="H412" s="28"/>
      <c r="I412" s="28"/>
      <c r="J412" s="28"/>
      <c r="K412" s="28"/>
      <c r="L412" s="28"/>
      <c r="M412" s="28"/>
      <c r="N412" s="28"/>
      <c r="O412" s="28"/>
      <c r="P412" s="172"/>
      <c r="Q412" s="169"/>
      <c r="R412" s="170"/>
    </row>
    <row r="413" spans="1:18" x14ac:dyDescent="0.25">
      <c r="A413" s="42" t="s">
        <v>631</v>
      </c>
      <c r="B413" s="112" t="s">
        <v>415</v>
      </c>
      <c r="C413" s="99" t="s">
        <v>11</v>
      </c>
      <c r="D413" s="28"/>
      <c r="E413" s="28"/>
      <c r="F413" s="174"/>
      <c r="G413" s="28"/>
      <c r="H413" s="28"/>
      <c r="I413" s="28"/>
      <c r="J413" s="28"/>
      <c r="K413" s="28"/>
      <c r="L413" s="28"/>
      <c r="M413" s="28"/>
      <c r="N413" s="28"/>
      <c r="O413" s="28"/>
      <c r="P413" s="172"/>
      <c r="Q413" s="169"/>
      <c r="R413" s="170"/>
    </row>
    <row r="414" spans="1:18" ht="31.5" x14ac:dyDescent="0.25">
      <c r="A414" s="42" t="s">
        <v>632</v>
      </c>
      <c r="B414" s="112" t="s">
        <v>418</v>
      </c>
      <c r="C414" s="99" t="s">
        <v>11</v>
      </c>
      <c r="D414" s="28"/>
      <c r="E414" s="28"/>
      <c r="F414" s="174"/>
      <c r="G414" s="28"/>
      <c r="H414" s="28"/>
      <c r="I414" s="28"/>
      <c r="J414" s="28"/>
      <c r="K414" s="28"/>
      <c r="L414" s="28"/>
      <c r="M414" s="28"/>
      <c r="N414" s="28"/>
      <c r="O414" s="28"/>
      <c r="P414" s="172"/>
      <c r="Q414" s="169"/>
      <c r="R414" s="170"/>
    </row>
    <row r="415" spans="1:18" x14ac:dyDescent="0.25">
      <c r="A415" s="42" t="s">
        <v>633</v>
      </c>
      <c r="B415" s="113" t="s">
        <v>35</v>
      </c>
      <c r="C415" s="99" t="s">
        <v>11</v>
      </c>
      <c r="D415" s="173"/>
      <c r="E415" s="173"/>
      <c r="F415" s="174"/>
      <c r="G415" s="173"/>
      <c r="H415" s="173"/>
      <c r="I415" s="173"/>
      <c r="J415" s="173"/>
      <c r="K415" s="173"/>
      <c r="L415" s="173"/>
      <c r="M415" s="173"/>
      <c r="N415" s="173"/>
      <c r="O415" s="173"/>
      <c r="P415" s="174"/>
      <c r="Q415" s="169"/>
      <c r="R415" s="170"/>
    </row>
    <row r="416" spans="1:18" x14ac:dyDescent="0.25">
      <c r="A416" s="42" t="s">
        <v>634</v>
      </c>
      <c r="B416" s="114" t="s">
        <v>37</v>
      </c>
      <c r="C416" s="99" t="s">
        <v>11</v>
      </c>
      <c r="D416" s="173"/>
      <c r="E416" s="173"/>
      <c r="F416" s="174"/>
      <c r="G416" s="173"/>
      <c r="H416" s="173"/>
      <c r="I416" s="173"/>
      <c r="J416" s="173"/>
      <c r="K416" s="173"/>
      <c r="L416" s="173"/>
      <c r="M416" s="173"/>
      <c r="N416" s="173"/>
      <c r="O416" s="173"/>
      <c r="P416" s="174"/>
      <c r="Q416" s="169"/>
      <c r="R416" s="170"/>
    </row>
    <row r="417" spans="1:18" x14ac:dyDescent="0.25">
      <c r="A417" s="42" t="s">
        <v>635</v>
      </c>
      <c r="B417" s="98" t="s">
        <v>636</v>
      </c>
      <c r="C417" s="99" t="s">
        <v>11</v>
      </c>
      <c r="D417" s="173"/>
      <c r="E417" s="173"/>
      <c r="F417" s="174"/>
      <c r="G417" s="173"/>
      <c r="H417" s="173"/>
      <c r="I417" s="173"/>
      <c r="J417" s="173"/>
      <c r="K417" s="173"/>
      <c r="L417" s="173"/>
      <c r="M417" s="173"/>
      <c r="N417" s="173"/>
      <c r="O417" s="173"/>
      <c r="P417" s="174"/>
      <c r="Q417" s="169"/>
      <c r="R417" s="170"/>
    </row>
    <row r="418" spans="1:18" x14ac:dyDescent="0.25">
      <c r="A418" s="42" t="s">
        <v>637</v>
      </c>
      <c r="B418" s="98" t="s">
        <v>638</v>
      </c>
      <c r="C418" s="99" t="s">
        <v>11</v>
      </c>
      <c r="D418" s="173"/>
      <c r="E418" s="173"/>
      <c r="F418" s="174"/>
      <c r="G418" s="173"/>
      <c r="H418" s="173"/>
      <c r="I418" s="173"/>
      <c r="J418" s="173"/>
      <c r="K418" s="173"/>
      <c r="L418" s="173"/>
      <c r="M418" s="173"/>
      <c r="N418" s="173"/>
      <c r="O418" s="173"/>
      <c r="P418" s="174"/>
      <c r="Q418" s="169"/>
      <c r="R418" s="170"/>
    </row>
    <row r="419" spans="1:18" x14ac:dyDescent="0.25">
      <c r="A419" s="42" t="s">
        <v>639</v>
      </c>
      <c r="B419" s="112" t="s">
        <v>623</v>
      </c>
      <c r="C419" s="99" t="s">
        <v>11</v>
      </c>
      <c r="D419" s="173"/>
      <c r="E419" s="173"/>
      <c r="F419" s="174"/>
      <c r="G419" s="173"/>
      <c r="H419" s="173"/>
      <c r="I419" s="173"/>
      <c r="J419" s="173"/>
      <c r="K419" s="173"/>
      <c r="L419" s="173"/>
      <c r="M419" s="173"/>
      <c r="N419" s="173"/>
      <c r="O419" s="173"/>
      <c r="P419" s="174"/>
      <c r="Q419" s="169"/>
      <c r="R419" s="170"/>
    </row>
    <row r="420" spans="1:18" ht="31.5" x14ac:dyDescent="0.25">
      <c r="A420" s="42" t="s">
        <v>640</v>
      </c>
      <c r="B420" s="112" t="s">
        <v>15</v>
      </c>
      <c r="C420" s="99" t="s">
        <v>11</v>
      </c>
      <c r="D420" s="173"/>
      <c r="E420" s="173"/>
      <c r="F420" s="174"/>
      <c r="G420" s="173"/>
      <c r="H420" s="173"/>
      <c r="I420" s="173"/>
      <c r="J420" s="173"/>
      <c r="K420" s="173"/>
      <c r="L420" s="173"/>
      <c r="M420" s="173"/>
      <c r="N420" s="173"/>
      <c r="O420" s="173"/>
      <c r="P420" s="174"/>
      <c r="Q420" s="175"/>
      <c r="R420" s="176"/>
    </row>
    <row r="421" spans="1:18" ht="31.5" x14ac:dyDescent="0.25">
      <c r="A421" s="42" t="s">
        <v>641</v>
      </c>
      <c r="B421" s="112" t="s">
        <v>17</v>
      </c>
      <c r="C421" s="99" t="s">
        <v>11</v>
      </c>
      <c r="D421" s="173"/>
      <c r="E421" s="173"/>
      <c r="F421" s="174"/>
      <c r="G421" s="173"/>
      <c r="H421" s="173"/>
      <c r="I421" s="173"/>
      <c r="J421" s="173"/>
      <c r="K421" s="173"/>
      <c r="L421" s="173"/>
      <c r="M421" s="173"/>
      <c r="N421" s="173"/>
      <c r="O421" s="173"/>
      <c r="P421" s="174"/>
      <c r="Q421" s="175"/>
      <c r="R421" s="176"/>
    </row>
    <row r="422" spans="1:18" ht="31.5" x14ac:dyDescent="0.25">
      <c r="A422" s="42" t="s">
        <v>642</v>
      </c>
      <c r="B422" s="112" t="s">
        <v>19</v>
      </c>
      <c r="C422" s="99" t="s">
        <v>11</v>
      </c>
      <c r="D422" s="173"/>
      <c r="E422" s="173"/>
      <c r="F422" s="174"/>
      <c r="G422" s="173"/>
      <c r="H422" s="173"/>
      <c r="I422" s="173"/>
      <c r="J422" s="173"/>
      <c r="K422" s="173"/>
      <c r="L422" s="173"/>
      <c r="M422" s="173"/>
      <c r="N422" s="173"/>
      <c r="O422" s="173"/>
      <c r="P422" s="174"/>
      <c r="Q422" s="175"/>
      <c r="R422" s="176"/>
    </row>
    <row r="423" spans="1:18" x14ac:dyDescent="0.25">
      <c r="A423" s="42" t="s">
        <v>643</v>
      </c>
      <c r="B423" s="112" t="s">
        <v>401</v>
      </c>
      <c r="C423" s="99" t="s">
        <v>11</v>
      </c>
      <c r="D423" s="173"/>
      <c r="E423" s="173"/>
      <c r="F423" s="174"/>
      <c r="G423" s="173"/>
      <c r="H423" s="173"/>
      <c r="I423" s="173"/>
      <c r="J423" s="173"/>
      <c r="K423" s="173"/>
      <c r="L423" s="173"/>
      <c r="M423" s="173"/>
      <c r="N423" s="173"/>
      <c r="O423" s="173"/>
      <c r="P423" s="174"/>
      <c r="Q423" s="175"/>
      <c r="R423" s="176"/>
    </row>
    <row r="424" spans="1:18" x14ac:dyDescent="0.25">
      <c r="A424" s="42" t="s">
        <v>644</v>
      </c>
      <c r="B424" s="112" t="s">
        <v>404</v>
      </c>
      <c r="C424" s="99" t="s">
        <v>11</v>
      </c>
      <c r="D424" s="173"/>
      <c r="E424" s="173"/>
      <c r="F424" s="174"/>
      <c r="G424" s="173"/>
      <c r="H424" s="173"/>
      <c r="I424" s="173"/>
      <c r="J424" s="173"/>
      <c r="K424" s="173"/>
      <c r="L424" s="173"/>
      <c r="M424" s="173"/>
      <c r="N424" s="173"/>
      <c r="O424" s="173"/>
      <c r="P424" s="174"/>
      <c r="Q424" s="169"/>
      <c r="R424" s="170"/>
    </row>
    <row r="425" spans="1:18" x14ac:dyDescent="0.25">
      <c r="A425" s="42" t="s">
        <v>645</v>
      </c>
      <c r="B425" s="112" t="s">
        <v>407</v>
      </c>
      <c r="C425" s="99" t="s">
        <v>11</v>
      </c>
      <c r="D425" s="173"/>
      <c r="E425" s="173"/>
      <c r="F425" s="174"/>
      <c r="G425" s="173"/>
      <c r="H425" s="173"/>
      <c r="I425" s="173"/>
      <c r="J425" s="173"/>
      <c r="K425" s="173"/>
      <c r="L425" s="173"/>
      <c r="M425" s="173"/>
      <c r="N425" s="173"/>
      <c r="O425" s="173"/>
      <c r="P425" s="174"/>
      <c r="Q425" s="169"/>
      <c r="R425" s="170"/>
    </row>
    <row r="426" spans="1:18" x14ac:dyDescent="0.25">
      <c r="A426" s="42" t="s">
        <v>646</v>
      </c>
      <c r="B426" s="112" t="s">
        <v>413</v>
      </c>
      <c r="C426" s="99" t="s">
        <v>11</v>
      </c>
      <c r="D426" s="173"/>
      <c r="E426" s="173"/>
      <c r="F426" s="174"/>
      <c r="G426" s="173"/>
      <c r="H426" s="173"/>
      <c r="I426" s="173"/>
      <c r="J426" s="173"/>
      <c r="K426" s="173"/>
      <c r="L426" s="173"/>
      <c r="M426" s="173"/>
      <c r="N426" s="173"/>
      <c r="O426" s="173"/>
      <c r="P426" s="174"/>
      <c r="Q426" s="169"/>
      <c r="R426" s="170"/>
    </row>
    <row r="427" spans="1:18" x14ac:dyDescent="0.25">
      <c r="A427" s="42" t="s">
        <v>647</v>
      </c>
      <c r="B427" s="112" t="s">
        <v>415</v>
      </c>
      <c r="C427" s="99" t="s">
        <v>11</v>
      </c>
      <c r="D427" s="173"/>
      <c r="E427" s="173"/>
      <c r="F427" s="174"/>
      <c r="G427" s="173"/>
      <c r="H427" s="173"/>
      <c r="I427" s="173"/>
      <c r="J427" s="173"/>
      <c r="K427" s="173"/>
      <c r="L427" s="173"/>
      <c r="M427" s="173"/>
      <c r="N427" s="173"/>
      <c r="O427" s="173"/>
      <c r="P427" s="174"/>
      <c r="Q427" s="169"/>
      <c r="R427" s="170"/>
    </row>
    <row r="428" spans="1:18" ht="31.5" x14ac:dyDescent="0.25">
      <c r="A428" s="42" t="s">
        <v>648</v>
      </c>
      <c r="B428" s="112" t="s">
        <v>418</v>
      </c>
      <c r="C428" s="99" t="s">
        <v>11</v>
      </c>
      <c r="D428" s="173"/>
      <c r="E428" s="173"/>
      <c r="F428" s="174"/>
      <c r="G428" s="173"/>
      <c r="H428" s="173"/>
      <c r="I428" s="173"/>
      <c r="J428" s="173"/>
      <c r="K428" s="173"/>
      <c r="L428" s="173"/>
      <c r="M428" s="173"/>
      <c r="N428" s="173"/>
      <c r="O428" s="173"/>
      <c r="P428" s="174"/>
      <c r="Q428" s="169"/>
      <c r="R428" s="170"/>
    </row>
    <row r="429" spans="1:18" x14ac:dyDescent="0.25">
      <c r="A429" s="42" t="s">
        <v>649</v>
      </c>
      <c r="B429" s="114" t="s">
        <v>35</v>
      </c>
      <c r="C429" s="99" t="s">
        <v>11</v>
      </c>
      <c r="D429" s="173"/>
      <c r="E429" s="173"/>
      <c r="F429" s="174"/>
      <c r="G429" s="173"/>
      <c r="H429" s="173"/>
      <c r="I429" s="173"/>
      <c r="J429" s="173"/>
      <c r="K429" s="173"/>
      <c r="L429" s="173"/>
      <c r="M429" s="173"/>
      <c r="N429" s="173"/>
      <c r="O429" s="173"/>
      <c r="P429" s="174"/>
      <c r="Q429" s="169"/>
      <c r="R429" s="170"/>
    </row>
    <row r="430" spans="1:18" x14ac:dyDescent="0.25">
      <c r="A430" s="42" t="s">
        <v>650</v>
      </c>
      <c r="B430" s="114" t="s">
        <v>37</v>
      </c>
      <c r="C430" s="99" t="s">
        <v>11</v>
      </c>
      <c r="D430" s="173"/>
      <c r="E430" s="173"/>
      <c r="F430" s="174"/>
      <c r="G430" s="173"/>
      <c r="H430" s="173"/>
      <c r="I430" s="173"/>
      <c r="J430" s="173"/>
      <c r="K430" s="173"/>
      <c r="L430" s="173"/>
      <c r="M430" s="173"/>
      <c r="N430" s="173"/>
      <c r="O430" s="173"/>
      <c r="P430" s="174"/>
      <c r="Q430" s="169"/>
      <c r="R430" s="170"/>
    </row>
    <row r="431" spans="1:18" x14ac:dyDescent="0.25">
      <c r="A431" s="42" t="s">
        <v>22</v>
      </c>
      <c r="B431" s="101" t="s">
        <v>651</v>
      </c>
      <c r="C431" s="99" t="s">
        <v>11</v>
      </c>
      <c r="D431" s="28">
        <v>4.25</v>
      </c>
      <c r="E431" s="28">
        <v>5.7349999999999994</v>
      </c>
      <c r="F431" s="28">
        <f>(F404+F386)*20%</f>
        <v>8.2640805261154604</v>
      </c>
      <c r="G431" s="28">
        <f>65*20%</f>
        <v>13</v>
      </c>
      <c r="H431" s="28">
        <v>0</v>
      </c>
      <c r="I431" s="28">
        <v>13</v>
      </c>
      <c r="J431" s="28">
        <v>0</v>
      </c>
      <c r="K431" s="28">
        <f>(K404+K386)*20%</f>
        <v>13</v>
      </c>
      <c r="L431" s="28">
        <v>0</v>
      </c>
      <c r="M431" s="28">
        <f>(M404+M386)*20%</f>
        <v>13.65521</v>
      </c>
      <c r="N431" s="28">
        <v>0</v>
      </c>
      <c r="O431" s="28">
        <f>(O404+O386)*20%</f>
        <v>13.739751999999999</v>
      </c>
      <c r="P431" s="172">
        <v>0</v>
      </c>
      <c r="Q431" s="169">
        <f>G431+I431+K431+M431+O431</f>
        <v>66.394961999999992</v>
      </c>
      <c r="R431" s="170">
        <f>H431+J431+L431+N431+P431</f>
        <v>0</v>
      </c>
    </row>
    <row r="432" spans="1:18" x14ac:dyDescent="0.25">
      <c r="A432" s="42" t="s">
        <v>24</v>
      </c>
      <c r="B432" s="101" t="s">
        <v>652</v>
      </c>
      <c r="C432" s="99" t="s">
        <v>11</v>
      </c>
      <c r="D432" s="28"/>
      <c r="E432" s="28"/>
      <c r="F432" s="172"/>
      <c r="G432" s="28"/>
      <c r="H432" s="28"/>
      <c r="I432" s="28"/>
      <c r="J432" s="28"/>
      <c r="K432" s="28"/>
      <c r="L432" s="28"/>
      <c r="M432" s="28"/>
      <c r="N432" s="28"/>
      <c r="O432" s="28"/>
      <c r="P432" s="172"/>
      <c r="Q432" s="169"/>
      <c r="R432" s="170"/>
    </row>
    <row r="433" spans="1:18" x14ac:dyDescent="0.25">
      <c r="A433" s="42" t="s">
        <v>653</v>
      </c>
      <c r="B433" s="98" t="s">
        <v>654</v>
      </c>
      <c r="C433" s="99" t="s">
        <v>11</v>
      </c>
      <c r="D433" s="173"/>
      <c r="E433" s="173"/>
      <c r="F433" s="174"/>
      <c r="G433" s="173"/>
      <c r="H433" s="173"/>
      <c r="I433" s="173"/>
      <c r="J433" s="173"/>
      <c r="K433" s="173"/>
      <c r="L433" s="173"/>
      <c r="M433" s="173"/>
      <c r="N433" s="173"/>
      <c r="O433" s="173"/>
      <c r="P433" s="174"/>
      <c r="Q433" s="169"/>
      <c r="R433" s="170"/>
    </row>
    <row r="434" spans="1:18" x14ac:dyDescent="0.25">
      <c r="A434" s="42" t="s">
        <v>655</v>
      </c>
      <c r="B434" s="98" t="s">
        <v>656</v>
      </c>
      <c r="C434" s="99" t="s">
        <v>11</v>
      </c>
      <c r="D434" s="173"/>
      <c r="E434" s="173"/>
      <c r="F434" s="174"/>
      <c r="G434" s="173"/>
      <c r="H434" s="173"/>
      <c r="I434" s="173"/>
      <c r="J434" s="173"/>
      <c r="K434" s="173"/>
      <c r="L434" s="173"/>
      <c r="M434" s="173"/>
      <c r="N434" s="173"/>
      <c r="O434" s="173"/>
      <c r="P434" s="174"/>
      <c r="Q434" s="169"/>
      <c r="R434" s="170"/>
    </row>
    <row r="435" spans="1:18" x14ac:dyDescent="0.25">
      <c r="A435" s="57" t="s">
        <v>40</v>
      </c>
      <c r="B435" s="110" t="s">
        <v>657</v>
      </c>
      <c r="C435" s="111" t="s">
        <v>11</v>
      </c>
      <c r="D435" s="178"/>
      <c r="E435" s="178"/>
      <c r="F435" s="179"/>
      <c r="G435" s="178"/>
      <c r="H435" s="178"/>
      <c r="I435" s="178"/>
      <c r="J435" s="178"/>
      <c r="K435" s="178"/>
      <c r="L435" s="178"/>
      <c r="M435" s="178"/>
      <c r="N435" s="178"/>
      <c r="O435" s="178"/>
      <c r="P435" s="179"/>
      <c r="Q435" s="169"/>
      <c r="R435" s="170"/>
    </row>
    <row r="436" spans="1:18" x14ac:dyDescent="0.25">
      <c r="A436" s="42" t="s">
        <v>42</v>
      </c>
      <c r="B436" s="101" t="s">
        <v>658</v>
      </c>
      <c r="C436" s="99" t="s">
        <v>11</v>
      </c>
      <c r="D436" s="173"/>
      <c r="E436" s="173"/>
      <c r="F436" s="174"/>
      <c r="G436" s="173"/>
      <c r="H436" s="173"/>
      <c r="I436" s="173"/>
      <c r="J436" s="173"/>
      <c r="K436" s="173"/>
      <c r="L436" s="173"/>
      <c r="M436" s="173"/>
      <c r="N436" s="173"/>
      <c r="O436" s="173"/>
      <c r="P436" s="174"/>
      <c r="Q436" s="169"/>
      <c r="R436" s="170"/>
    </row>
    <row r="437" spans="1:18" x14ac:dyDescent="0.25">
      <c r="A437" s="42" t="s">
        <v>46</v>
      </c>
      <c r="B437" s="101" t="s">
        <v>659</v>
      </c>
      <c r="C437" s="99" t="s">
        <v>11</v>
      </c>
      <c r="D437" s="173"/>
      <c r="E437" s="173"/>
      <c r="F437" s="174"/>
      <c r="G437" s="173"/>
      <c r="H437" s="173"/>
      <c r="I437" s="173"/>
      <c r="J437" s="173"/>
      <c r="K437" s="173"/>
      <c r="L437" s="173"/>
      <c r="M437" s="173"/>
      <c r="N437" s="173"/>
      <c r="O437" s="173"/>
      <c r="P437" s="174"/>
      <c r="Q437" s="169"/>
      <c r="R437" s="170"/>
    </row>
    <row r="438" spans="1:18" x14ac:dyDescent="0.25">
      <c r="A438" s="42" t="s">
        <v>47</v>
      </c>
      <c r="B438" s="101" t="s">
        <v>660</v>
      </c>
      <c r="C438" s="99" t="s">
        <v>11</v>
      </c>
      <c r="D438" s="173"/>
      <c r="E438" s="173"/>
      <c r="F438" s="174"/>
      <c r="G438" s="173"/>
      <c r="H438" s="173"/>
      <c r="I438" s="173"/>
      <c r="J438" s="173"/>
      <c r="K438" s="173"/>
      <c r="L438" s="173"/>
      <c r="M438" s="173"/>
      <c r="N438" s="173"/>
      <c r="O438" s="173"/>
      <c r="P438" s="174"/>
      <c r="Q438" s="169"/>
      <c r="R438" s="170"/>
    </row>
    <row r="439" spans="1:18" x14ac:dyDescent="0.25">
      <c r="A439" s="42" t="s">
        <v>48</v>
      </c>
      <c r="B439" s="101" t="s">
        <v>661</v>
      </c>
      <c r="C439" s="99" t="s">
        <v>11</v>
      </c>
      <c r="D439" s="173"/>
      <c r="E439" s="173"/>
      <c r="F439" s="174"/>
      <c r="G439" s="173"/>
      <c r="H439" s="173"/>
      <c r="I439" s="173"/>
      <c r="J439" s="173"/>
      <c r="K439" s="173"/>
      <c r="L439" s="173"/>
      <c r="M439" s="173"/>
      <c r="N439" s="173"/>
      <c r="O439" s="173"/>
      <c r="P439" s="174"/>
      <c r="Q439" s="169"/>
      <c r="R439" s="170"/>
    </row>
    <row r="440" spans="1:18" x14ac:dyDescent="0.25">
      <c r="A440" s="42" t="s">
        <v>49</v>
      </c>
      <c r="B440" s="101" t="s">
        <v>662</v>
      </c>
      <c r="C440" s="99" t="s">
        <v>11</v>
      </c>
      <c r="D440" s="173"/>
      <c r="E440" s="173"/>
      <c r="F440" s="174"/>
      <c r="G440" s="173"/>
      <c r="H440" s="173"/>
      <c r="I440" s="173"/>
      <c r="J440" s="173"/>
      <c r="K440" s="173"/>
      <c r="L440" s="173"/>
      <c r="M440" s="173"/>
      <c r="N440" s="173"/>
      <c r="O440" s="173"/>
      <c r="P440" s="174"/>
      <c r="Q440" s="169"/>
      <c r="R440" s="170"/>
    </row>
    <row r="441" spans="1:18" x14ac:dyDescent="0.25">
      <c r="A441" s="42" t="s">
        <v>89</v>
      </c>
      <c r="B441" s="98" t="s">
        <v>298</v>
      </c>
      <c r="C441" s="99" t="s">
        <v>11</v>
      </c>
      <c r="D441" s="173"/>
      <c r="E441" s="173"/>
      <c r="F441" s="174"/>
      <c r="G441" s="173"/>
      <c r="H441" s="173"/>
      <c r="I441" s="173"/>
      <c r="J441" s="173"/>
      <c r="K441" s="173"/>
      <c r="L441" s="173"/>
      <c r="M441" s="173"/>
      <c r="N441" s="173"/>
      <c r="O441" s="173"/>
      <c r="P441" s="174"/>
      <c r="Q441" s="169"/>
      <c r="R441" s="170"/>
    </row>
    <row r="442" spans="1:18" ht="31.5" x14ac:dyDescent="0.25">
      <c r="A442" s="42" t="s">
        <v>663</v>
      </c>
      <c r="B442" s="112" t="s">
        <v>664</v>
      </c>
      <c r="C442" s="99" t="s">
        <v>11</v>
      </c>
      <c r="D442" s="173"/>
      <c r="E442" s="173"/>
      <c r="F442" s="174"/>
      <c r="G442" s="173"/>
      <c r="H442" s="173"/>
      <c r="I442" s="173"/>
      <c r="J442" s="173"/>
      <c r="K442" s="173"/>
      <c r="L442" s="173"/>
      <c r="M442" s="173"/>
      <c r="N442" s="173"/>
      <c r="O442" s="173"/>
      <c r="P442" s="174"/>
      <c r="Q442" s="169"/>
      <c r="R442" s="170"/>
    </row>
    <row r="443" spans="1:18" x14ac:dyDescent="0.25">
      <c r="A443" s="42" t="s">
        <v>91</v>
      </c>
      <c r="B443" s="98" t="s">
        <v>300</v>
      </c>
      <c r="C443" s="99" t="s">
        <v>11</v>
      </c>
      <c r="D443" s="173"/>
      <c r="E443" s="173"/>
      <c r="F443" s="174"/>
      <c r="G443" s="173"/>
      <c r="H443" s="173"/>
      <c r="I443" s="173"/>
      <c r="J443" s="173"/>
      <c r="K443" s="173"/>
      <c r="L443" s="173"/>
      <c r="M443" s="173"/>
      <c r="N443" s="173"/>
      <c r="O443" s="173"/>
      <c r="P443" s="174"/>
      <c r="Q443" s="169"/>
      <c r="R443" s="170"/>
    </row>
    <row r="444" spans="1:18" ht="31.5" x14ac:dyDescent="0.25">
      <c r="A444" s="42" t="s">
        <v>665</v>
      </c>
      <c r="B444" s="112" t="s">
        <v>666</v>
      </c>
      <c r="C444" s="99" t="s">
        <v>11</v>
      </c>
      <c r="D444" s="173"/>
      <c r="E444" s="173"/>
      <c r="F444" s="174"/>
      <c r="G444" s="173"/>
      <c r="H444" s="173"/>
      <c r="I444" s="173"/>
      <c r="J444" s="173"/>
      <c r="K444" s="173"/>
      <c r="L444" s="173"/>
      <c r="M444" s="173"/>
      <c r="N444" s="173"/>
      <c r="O444" s="173"/>
      <c r="P444" s="174"/>
      <c r="Q444" s="169"/>
      <c r="R444" s="170"/>
    </row>
    <row r="445" spans="1:18" x14ac:dyDescent="0.25">
      <c r="A445" s="42" t="s">
        <v>50</v>
      </c>
      <c r="B445" s="101" t="s">
        <v>667</v>
      </c>
      <c r="C445" s="99" t="s">
        <v>11</v>
      </c>
      <c r="D445" s="173"/>
      <c r="E445" s="173"/>
      <c r="F445" s="174"/>
      <c r="G445" s="173"/>
      <c r="H445" s="173"/>
      <c r="I445" s="173"/>
      <c r="J445" s="173"/>
      <c r="K445" s="173"/>
      <c r="L445" s="173"/>
      <c r="M445" s="173"/>
      <c r="N445" s="173"/>
      <c r="O445" s="173"/>
      <c r="P445" s="174"/>
      <c r="Q445" s="169"/>
      <c r="R445" s="170"/>
    </row>
    <row r="446" spans="1:18" ht="16.5" thickBot="1" x14ac:dyDescent="0.3">
      <c r="A446" s="49" t="s">
        <v>51</v>
      </c>
      <c r="B446" s="115" t="s">
        <v>668</v>
      </c>
      <c r="C446" s="104" t="s">
        <v>11</v>
      </c>
      <c r="D446" s="180"/>
      <c r="E446" s="180"/>
      <c r="F446" s="181"/>
      <c r="G446" s="180"/>
      <c r="H446" s="180"/>
      <c r="I446" s="180"/>
      <c r="J446" s="180"/>
      <c r="K446" s="180"/>
      <c r="L446" s="180"/>
      <c r="M446" s="180"/>
      <c r="N446" s="180"/>
      <c r="O446" s="180"/>
      <c r="P446" s="181"/>
      <c r="Q446" s="182"/>
      <c r="R446" s="183"/>
    </row>
    <row r="447" spans="1:18" x14ac:dyDescent="0.25">
      <c r="A447" s="73" t="s">
        <v>108</v>
      </c>
      <c r="B447" s="116" t="s">
        <v>101</v>
      </c>
      <c r="C447" s="117" t="s">
        <v>217</v>
      </c>
      <c r="D447" s="184"/>
      <c r="E447" s="184"/>
      <c r="F447" s="185"/>
      <c r="G447" s="184"/>
      <c r="H447" s="184"/>
      <c r="I447" s="184"/>
      <c r="J447" s="184"/>
      <c r="K447" s="184"/>
      <c r="L447" s="184"/>
      <c r="M447" s="184"/>
      <c r="N447" s="184"/>
      <c r="O447" s="184"/>
      <c r="P447" s="185"/>
      <c r="Q447" s="186"/>
      <c r="R447" s="187"/>
    </row>
    <row r="448" spans="1:18" ht="47.25" x14ac:dyDescent="0.25">
      <c r="A448" s="118" t="s">
        <v>669</v>
      </c>
      <c r="B448" s="101" t="s">
        <v>670</v>
      </c>
      <c r="C448" s="119" t="s">
        <v>11</v>
      </c>
      <c r="D448" s="188"/>
      <c r="E448" s="188"/>
      <c r="F448" s="189"/>
      <c r="G448" s="188"/>
      <c r="H448" s="188"/>
      <c r="I448" s="188"/>
      <c r="J448" s="188"/>
      <c r="K448" s="188"/>
      <c r="L448" s="188"/>
      <c r="M448" s="188"/>
      <c r="N448" s="188"/>
      <c r="O448" s="188"/>
      <c r="P448" s="189"/>
      <c r="Q448" s="169"/>
      <c r="R448" s="170"/>
    </row>
    <row r="449" spans="1:18" x14ac:dyDescent="0.25">
      <c r="A449" s="118" t="s">
        <v>111</v>
      </c>
      <c r="B449" s="98" t="s">
        <v>671</v>
      </c>
      <c r="C449" s="119" t="s">
        <v>11</v>
      </c>
      <c r="D449" s="188"/>
      <c r="E449" s="188"/>
      <c r="F449" s="189"/>
      <c r="G449" s="188"/>
      <c r="H449" s="188"/>
      <c r="I449" s="188"/>
      <c r="J449" s="188"/>
      <c r="K449" s="188"/>
      <c r="L449" s="188"/>
      <c r="M449" s="188"/>
      <c r="N449" s="188"/>
      <c r="O449" s="188"/>
      <c r="P449" s="189"/>
      <c r="Q449" s="169"/>
      <c r="R449" s="170"/>
    </row>
    <row r="450" spans="1:18" ht="31.5" x14ac:dyDescent="0.25">
      <c r="A450" s="118" t="s">
        <v>112</v>
      </c>
      <c r="B450" s="98" t="s">
        <v>672</v>
      </c>
      <c r="C450" s="119" t="s">
        <v>11</v>
      </c>
      <c r="D450" s="188"/>
      <c r="E450" s="188"/>
      <c r="F450" s="189"/>
      <c r="G450" s="188"/>
      <c r="H450" s="188"/>
      <c r="I450" s="188"/>
      <c r="J450" s="188"/>
      <c r="K450" s="188"/>
      <c r="L450" s="188"/>
      <c r="M450" s="188"/>
      <c r="N450" s="188"/>
      <c r="O450" s="188"/>
      <c r="P450" s="189"/>
      <c r="Q450" s="169"/>
      <c r="R450" s="170"/>
    </row>
    <row r="451" spans="1:18" x14ac:dyDescent="0.25">
      <c r="A451" s="118" t="s">
        <v>113</v>
      </c>
      <c r="B451" s="98" t="s">
        <v>673</v>
      </c>
      <c r="C451" s="119" t="s">
        <v>11</v>
      </c>
      <c r="D451" s="188"/>
      <c r="E451" s="188"/>
      <c r="F451" s="189"/>
      <c r="G451" s="188"/>
      <c r="H451" s="188"/>
      <c r="I451" s="188"/>
      <c r="J451" s="188"/>
      <c r="K451" s="188"/>
      <c r="L451" s="188"/>
      <c r="M451" s="188"/>
      <c r="N451" s="188"/>
      <c r="O451" s="188"/>
      <c r="P451" s="189"/>
      <c r="Q451" s="175"/>
      <c r="R451" s="176"/>
    </row>
    <row r="452" spans="1:18" ht="31.5" x14ac:dyDescent="0.25">
      <c r="A452" s="118" t="s">
        <v>114</v>
      </c>
      <c r="B452" s="101" t="s">
        <v>674</v>
      </c>
      <c r="C452" s="120" t="s">
        <v>217</v>
      </c>
      <c r="D452" s="188"/>
      <c r="E452" s="188"/>
      <c r="F452" s="189"/>
      <c r="G452" s="188"/>
      <c r="H452" s="188"/>
      <c r="I452" s="188"/>
      <c r="J452" s="188"/>
      <c r="K452" s="188"/>
      <c r="L452" s="188"/>
      <c r="M452" s="188"/>
      <c r="N452" s="188"/>
      <c r="O452" s="188"/>
      <c r="P452" s="189"/>
      <c r="Q452" s="175"/>
      <c r="R452" s="176"/>
    </row>
    <row r="453" spans="1:18" x14ac:dyDescent="0.25">
      <c r="A453" s="118" t="s">
        <v>675</v>
      </c>
      <c r="B453" s="98" t="s">
        <v>676</v>
      </c>
      <c r="C453" s="119" t="s">
        <v>11</v>
      </c>
      <c r="D453" s="188"/>
      <c r="E453" s="188"/>
      <c r="F453" s="189"/>
      <c r="G453" s="188"/>
      <c r="H453" s="188"/>
      <c r="I453" s="188"/>
      <c r="J453" s="188"/>
      <c r="K453" s="188"/>
      <c r="L453" s="188"/>
      <c r="M453" s="188"/>
      <c r="N453" s="188"/>
      <c r="O453" s="188"/>
      <c r="P453" s="189"/>
      <c r="Q453" s="175"/>
      <c r="R453" s="176"/>
    </row>
    <row r="454" spans="1:18" x14ac:dyDescent="0.25">
      <c r="A454" s="118" t="s">
        <v>677</v>
      </c>
      <c r="B454" s="98" t="s">
        <v>678</v>
      </c>
      <c r="C454" s="119" t="s">
        <v>11</v>
      </c>
      <c r="D454" s="188"/>
      <c r="E454" s="188"/>
      <c r="F454" s="189"/>
      <c r="G454" s="188"/>
      <c r="H454" s="188"/>
      <c r="I454" s="188"/>
      <c r="J454" s="188"/>
      <c r="K454" s="188"/>
      <c r="L454" s="188"/>
      <c r="M454" s="188"/>
      <c r="N454" s="188"/>
      <c r="O454" s="188"/>
      <c r="P454" s="189"/>
      <c r="Q454" s="175"/>
      <c r="R454" s="176"/>
    </row>
    <row r="455" spans="1:18" ht="16.5" thickBot="1" x14ac:dyDescent="0.3">
      <c r="A455" s="121" t="s">
        <v>679</v>
      </c>
      <c r="B455" s="122" t="s">
        <v>680</v>
      </c>
      <c r="C455" s="104" t="s">
        <v>11</v>
      </c>
      <c r="D455" s="190"/>
      <c r="E455" s="190"/>
      <c r="F455" s="191"/>
      <c r="G455" s="190"/>
      <c r="H455" s="190"/>
      <c r="I455" s="190"/>
      <c r="J455" s="190"/>
      <c r="K455" s="190"/>
      <c r="L455" s="190"/>
      <c r="M455" s="190"/>
      <c r="N455" s="190"/>
      <c r="O455" s="190"/>
      <c r="P455" s="191"/>
      <c r="Q455" s="192"/>
      <c r="R455" s="193"/>
    </row>
    <row r="458" spans="1:18" x14ac:dyDescent="0.25">
      <c r="A458" s="123" t="s">
        <v>681</v>
      </c>
    </row>
    <row r="459" spans="1:18" ht="15" x14ac:dyDescent="0.25">
      <c r="A459" s="274" t="s">
        <v>682</v>
      </c>
      <c r="B459" s="274"/>
      <c r="C459" s="274"/>
      <c r="D459" s="274"/>
      <c r="E459" s="274"/>
      <c r="F459" s="274"/>
      <c r="G459" s="274"/>
      <c r="H459" s="274"/>
      <c r="I459" s="274"/>
      <c r="J459" s="274"/>
      <c r="K459" s="274"/>
      <c r="L459" s="274"/>
      <c r="M459" s="274"/>
      <c r="N459" s="274"/>
      <c r="O459" s="274"/>
      <c r="P459" s="274"/>
      <c r="Q459" s="274"/>
      <c r="R459" s="125"/>
    </row>
    <row r="460" spans="1:18" ht="15" x14ac:dyDescent="0.25">
      <c r="A460" s="274" t="s">
        <v>683</v>
      </c>
      <c r="B460" s="274"/>
      <c r="C460" s="274"/>
      <c r="D460" s="274"/>
      <c r="E460" s="274"/>
      <c r="F460" s="274"/>
      <c r="G460" s="274"/>
      <c r="H460" s="274"/>
      <c r="I460" s="274"/>
      <c r="J460" s="274"/>
      <c r="K460" s="274"/>
      <c r="L460" s="274"/>
      <c r="M460" s="274"/>
      <c r="N460" s="274"/>
      <c r="O460" s="274"/>
      <c r="P460" s="274"/>
      <c r="Q460" s="274"/>
      <c r="R460" s="125"/>
    </row>
    <row r="461" spans="1:18" ht="15" x14ac:dyDescent="0.25">
      <c r="A461" s="274" t="s">
        <v>684</v>
      </c>
      <c r="B461" s="274"/>
      <c r="C461" s="274"/>
      <c r="D461" s="274"/>
      <c r="E461" s="274"/>
      <c r="F461" s="274"/>
      <c r="G461" s="274"/>
      <c r="H461" s="274"/>
      <c r="I461" s="274"/>
      <c r="J461" s="274"/>
      <c r="K461" s="274"/>
      <c r="L461" s="274"/>
      <c r="M461" s="274"/>
      <c r="N461" s="274"/>
      <c r="O461" s="274"/>
      <c r="P461" s="274"/>
      <c r="Q461" s="274"/>
      <c r="R461" s="125"/>
    </row>
    <row r="462" spans="1:18" x14ac:dyDescent="0.25">
      <c r="A462" s="125" t="s">
        <v>685</v>
      </c>
    </row>
    <row r="463" spans="1:18" ht="31.5" customHeight="1" x14ac:dyDescent="0.25">
      <c r="A463" s="271" t="s">
        <v>686</v>
      </c>
      <c r="B463" s="271"/>
      <c r="C463" s="271"/>
      <c r="D463" s="271"/>
      <c r="E463" s="271"/>
      <c r="F463" s="271"/>
      <c r="G463" s="271"/>
      <c r="H463" s="271"/>
      <c r="I463" s="271"/>
      <c r="J463" s="271"/>
      <c r="K463" s="271"/>
      <c r="L463" s="271"/>
      <c r="M463" s="271"/>
      <c r="N463" s="271"/>
      <c r="O463" s="271"/>
      <c r="P463" s="271"/>
      <c r="Q463" s="271"/>
      <c r="R463" s="126"/>
    </row>
    <row r="465" spans="1:1" x14ac:dyDescent="0.25">
      <c r="A465" s="125" t="s">
        <v>687</v>
      </c>
    </row>
  </sheetData>
  <mergeCells count="34">
    <mergeCell ref="K374:L374"/>
    <mergeCell ref="M374:N374"/>
    <mergeCell ref="O374:P374"/>
    <mergeCell ref="Q374:R374"/>
    <mergeCell ref="A15:Q15"/>
    <mergeCell ref="A18:Q18"/>
    <mergeCell ref="C19:C20"/>
    <mergeCell ref="A19:A20"/>
    <mergeCell ref="G19:H19"/>
    <mergeCell ref="I19:J19"/>
    <mergeCell ref="K19:L19"/>
    <mergeCell ref="M19:N19"/>
    <mergeCell ref="O19:P19"/>
    <mergeCell ref="Q19:R19"/>
    <mergeCell ref="A22:B22"/>
    <mergeCell ref="A168:B168"/>
    <mergeCell ref="A6:Q7"/>
    <mergeCell ref="A9:Q9"/>
    <mergeCell ref="A14:Q14"/>
    <mergeCell ref="A12:Q12"/>
    <mergeCell ref="A11:Q11"/>
    <mergeCell ref="A10:Q10"/>
    <mergeCell ref="A463:Q463"/>
    <mergeCell ref="A377:B377"/>
    <mergeCell ref="A459:Q459"/>
    <mergeCell ref="A460:Q460"/>
    <mergeCell ref="A461:Q461"/>
    <mergeCell ref="I374:J374"/>
    <mergeCell ref="C374:C375"/>
    <mergeCell ref="A374:A375"/>
    <mergeCell ref="B374:B375"/>
    <mergeCell ref="B19:B20"/>
    <mergeCell ref="A372:G373"/>
    <mergeCell ref="G374:H374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Сергей Анатольевич</cp:lastModifiedBy>
  <dcterms:created xsi:type="dcterms:W3CDTF">2017-06-21T03:54:14Z</dcterms:created>
  <dcterms:modified xsi:type="dcterms:W3CDTF">2025-05-26T07:50:06Z</dcterms:modified>
</cp:coreProperties>
</file>