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Расчеты в прогнозных ценах (корр. 2025)\2025 год\"/>
    </mc:Choice>
  </mc:AlternateContent>
  <xr:revisionPtr revIDLastSave="0" documentId="13_ncr:1_{64470C2A-EDB7-4C97-A374-C8DA04CFEFF3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</workbook>
</file>

<file path=xl/calcChain.xml><?xml version="1.0" encoding="utf-8"?>
<calcChain xmlns="http://schemas.openxmlformats.org/spreadsheetml/2006/main">
  <c r="G37" i="23" l="1"/>
  <c r="G29" i="23"/>
  <c r="G26" i="23"/>
  <c r="G22" i="23"/>
  <c r="G20" i="23"/>
  <c r="H36" i="23" l="1"/>
  <c r="H35" i="23"/>
  <c r="H34" i="23"/>
  <c r="H33" i="23"/>
  <c r="H32" i="23"/>
  <c r="H31" i="23"/>
  <c r="H30" i="23"/>
  <c r="H28" i="23"/>
  <c r="G23" i="23"/>
  <c r="H23" i="23" s="1"/>
  <c r="H26" i="23" s="1"/>
  <c r="G19" i="23"/>
  <c r="H17" i="23"/>
  <c r="H20" i="23" s="1"/>
  <c r="H22" i="23" s="1"/>
  <c r="G17" i="23"/>
  <c r="G39" i="23" l="1"/>
  <c r="G38" i="23" s="1"/>
  <c r="H29" i="23"/>
  <c r="H37" i="23" s="1"/>
  <c r="H38" i="23" l="1"/>
  <c r="H39" i="23" s="1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<sst xmlns="http://schemas.openxmlformats.org/spreadsheetml/2006/main" count="40" uniqueCount="36">
  <si>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</si>
  <si>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</si>
  <si>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</si>
  <si>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</si>
  <si>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</si>
  <si>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</si>
  <si>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</si>
  <si>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</si>
  <si>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</si>
  <si>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</si>
  <si>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</si>
  <si>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Таб. Л7 стр 116 (тыс. руб за км с учетом стоимости СМР)</t>
  </si>
  <si>
    <t>Монтажные работы ВЛ-10 кВ (Приказ Министерства Энергерики РФ от 26 февраля 2024 г. N 131, таб. Л1, стр. 111), тыс. руб на 1 км ( СМР без опор и провода)</t>
  </si>
  <si>
    <t>Сечение</t>
  </si>
  <si>
    <t>СИП-3 1х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</si>
  <si>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</si>
  <si>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</si>
  <si>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</si>
  <si>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</si>
  <si>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Стоимость опор для ВЛ-10 кВ с учетом СМР и  также сопутствующие затраты (Приказ Министерства Энергерики РФ от 26 февраля 2024 г. N 131, таб. Л3, стр. 113), тыс. руб на 1 км</t>
  </si>
  <si>
    <t>Для ВЛ 0,4 - 20 кВ с утвержденным значением протяженности до 300 метров вместе с УНЦ применяется коэффициент (Кф1)</t>
  </si>
  <si>
    <t>Стоимость провода СИП ВЛ-10 кВ с учетом СМР и  также сопутствующие затраты (Приказ Министерства Энергерики РФ от 26 февраля 2024 г. N 131, таб. Л7, стр. 116), тыс. руб за 1 км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</si>
  <si>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</si>
  <si>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</si>
  <si>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</si>
  <si>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</si>
  <si>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</si>
  <si>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</si>
  <si>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</si>
  <si>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</si>
  <si>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</si>
  <si>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</si>
  <si>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</si>
  <si>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Год реконструкции 2025</t>
  </si>
  <si>
    <t>Реконструкция ВЛ-10 кВ. Л 3-22-  от пер. Театральный протяженность по трассе 0,397 км (замена деревянных опор на ж/б опоры, голого провода на СИП 3, увеличение сечения провода)</t>
  </si>
  <si>
    <t>K_2503_ГОРСЕТЬ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</si>
</sst>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1">
    <xf numFmtId="0" fontId="0" fillId="0" borderId="0" xfId="0"/>
    <xf numFmtId="0" fontId="9" fillId="0" borderId="0" xfId="0" applyFont="1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10" fillId="0" borderId="0" xfId="0" applyFont="1"/>
    <xf numFmtId="2" fontId="0" fillId="0" borderId="1" xfId="0" applyNumberFormat="1" applyBorder="1"/>
    <xf numFmtId="1" fontId="0" fillId="0" borderId="1" xfId="0" applyNumberFormat="1" applyBorder="1"/>
    <xf numFmtId="0" fontId="0" fillId="0" borderId="4" xfId="0" applyBorder="1"/>
    <xf numFmtId="164" fontId="0" fillId="0" borderId="1" xfId="0" applyNumberFormat="1" applyBorder="1"/>
    <xf numFmtId="2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1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10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left" wrapText="1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S49"/>
  <sheetViews>
    <sheetView tabSelected="1" view="pageBreakPreview" topLeftCell="A10" zoomScale="85" zoomScaleNormal="100" zoomScaleSheetLayoutView="85" workbookViewId="0">
      <selection activeCell="L31" sqref="L31"/>
    </sheetView>
  </sheetViews>
  <sheetFormatPr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0" max="11" width="9.140625" customWidth="1"/>
  </cols>
  <sheetData>
    <row r="1" spans="1:12" ht="15.75" x14ac:dyDescent="0.25">
      <c r="C1" s="37" t="s">
        <v>33</v>
      </c>
      <c r="D1" s="37"/>
      <c r="E1" s="37"/>
      <c r="F1" s="37"/>
      <c r="G1" s="37"/>
      <c r="H1" s="37"/>
      <c r="I1" s="37"/>
      <c r="J1" s="1"/>
    </row>
    <row r="2" spans="1:12" ht="18.75" x14ac:dyDescent="0.3">
      <c r="C2" s="38" t="s">
        <v>10</v>
      </c>
      <c r="D2" s="38"/>
      <c r="E2" s="38"/>
      <c r="F2" s="38"/>
      <c r="G2" s="38"/>
      <c r="H2" s="38"/>
      <c r="I2" s="38"/>
    </row>
    <row r="4" spans="1:12" x14ac:dyDescent="0.25">
      <c r="A4" s="39" t="s">
        <v>0</v>
      </c>
      <c r="B4" s="39"/>
      <c r="C4" s="39"/>
      <c r="D4" s="39"/>
      <c r="E4" s="39"/>
      <c r="F4" s="39"/>
      <c r="G4" s="39"/>
      <c r="H4" s="39"/>
      <c r="I4" s="39"/>
      <c r="J4" s="2"/>
    </row>
    <row r="5" spans="1:12" x14ac:dyDescent="0.25">
      <c r="C5" s="40" t="s">
        <v>2</v>
      </c>
      <c r="D5" s="40"/>
      <c r="E5" s="40"/>
      <c r="F5" s="40"/>
      <c r="G5" s="40"/>
      <c r="H5" s="40"/>
      <c r="I5" s="40"/>
    </row>
    <row r="7" spans="1:12" x14ac:dyDescent="0.25">
      <c r="E7" s="3" t="s">
        <v>35</v>
      </c>
    </row>
    <row r="8" spans="1:12" x14ac:dyDescent="0.25">
      <c r="D8" t="s">
        <v>1</v>
      </c>
    </row>
    <row r="10" spans="1:12" ht="44.25" customHeight="1" x14ac:dyDescent="0.25">
      <c r="B10" s="41" t="s">
        <v>34</v>
      </c>
      <c r="C10" s="41"/>
      <c r="D10" s="41"/>
      <c r="E10" s="41"/>
      <c r="F10" s="41"/>
      <c r="G10" s="41"/>
      <c r="H10" s="41"/>
      <c r="I10" s="41"/>
      <c r="J10" s="4"/>
    </row>
    <row r="11" spans="1:12" x14ac:dyDescent="0.25">
      <c r="C11" s="40" t="s">
        <v>3</v>
      </c>
      <c r="D11" s="40"/>
      <c r="E11" s="40"/>
      <c r="F11" s="40"/>
      <c r="G11" s="40"/>
      <c r="H11" s="40"/>
      <c r="I11" s="40"/>
    </row>
    <row r="12" spans="1:12" x14ac:dyDescent="0.25">
      <c r="C12" s="5"/>
      <c r="D12" s="5"/>
      <c r="E12" s="5"/>
      <c r="F12" s="5"/>
      <c r="G12" s="5"/>
      <c r="H12" s="5"/>
      <c r="I12" s="5"/>
    </row>
    <row r="13" spans="1:12" ht="15.75" x14ac:dyDescent="0.25">
      <c r="C13" s="42" t="s">
        <v>4</v>
      </c>
      <c r="D13" s="43"/>
      <c r="E13" s="44"/>
      <c r="F13" s="6"/>
      <c r="G13" s="48"/>
      <c r="H13" s="49"/>
    </row>
    <row r="14" spans="1:12" ht="15.75" x14ac:dyDescent="0.25">
      <c r="C14" s="45"/>
      <c r="D14" s="46"/>
      <c r="E14" s="47"/>
      <c r="F14" s="7"/>
      <c r="G14" s="8" t="s">
        <v>6</v>
      </c>
      <c r="H14" s="9" t="s">
        <v>7</v>
      </c>
      <c r="K14" s="10" t="s">
        <v>11</v>
      </c>
    </row>
    <row r="15" spans="1:12" ht="30" customHeight="1" x14ac:dyDescent="0.25">
      <c r="C15" s="31" t="s">
        <v>12</v>
      </c>
      <c r="D15" s="31"/>
      <c r="E15" s="31"/>
      <c r="F15" s="6"/>
      <c r="G15" s="6">
        <v>1929.53</v>
      </c>
      <c r="H15" s="6">
        <v>3054.93</v>
      </c>
      <c r="K15" s="6" t="s">
        <v>13</v>
      </c>
      <c r="L15" s="6" t="s">
        <v>14</v>
      </c>
    </row>
    <row r="16" spans="1:12" ht="42.75" customHeight="1" x14ac:dyDescent="0.25">
      <c r="C16" s="30" t="s">
        <v>15</v>
      </c>
      <c r="D16" s="31"/>
      <c r="E16" s="31"/>
      <c r="F16" s="6"/>
      <c r="G16" s="11">
        <v>2.0499999999999998</v>
      </c>
      <c r="H16" s="11">
        <v>1.82</v>
      </c>
      <c r="K16" s="6">
        <v>35</v>
      </c>
      <c r="L16" s="6">
        <v>1487.23</v>
      </c>
    </row>
    <row r="17" spans="3:19" x14ac:dyDescent="0.25">
      <c r="C17" s="32" t="s">
        <v>16</v>
      </c>
      <c r="D17" s="33"/>
      <c r="E17" s="33"/>
      <c r="F17" s="34"/>
      <c r="G17" s="11">
        <f>G15*G16</f>
        <v>3955.5364999999997</v>
      </c>
      <c r="H17" s="12">
        <f>H15*H16</f>
        <v>5559.9726000000001</v>
      </c>
      <c r="K17" s="6">
        <v>50</v>
      </c>
      <c r="L17" s="6">
        <v>1502.12</v>
      </c>
      <c r="N17" t="s">
        <v>17</v>
      </c>
      <c r="O17" t="s">
        <v>18</v>
      </c>
    </row>
    <row r="18" spans="3:19" ht="28.5" customHeight="1" x14ac:dyDescent="0.25">
      <c r="C18" s="30" t="s">
        <v>19</v>
      </c>
      <c r="D18" s="31"/>
      <c r="E18" s="31"/>
      <c r="F18" s="6">
        <v>1.0900000000000001</v>
      </c>
      <c r="G18" s="11">
        <v>1262.83</v>
      </c>
      <c r="H18" s="6">
        <v>1421.78</v>
      </c>
      <c r="K18" s="6">
        <v>70</v>
      </c>
      <c r="L18" s="6">
        <v>1529.52</v>
      </c>
      <c r="N18" s="50" t="s">
        <v>20</v>
      </c>
      <c r="O18" s="50"/>
      <c r="P18" s="50"/>
      <c r="Q18" s="50"/>
      <c r="R18" s="50"/>
      <c r="S18" s="6">
        <v>1.2</v>
      </c>
    </row>
    <row r="19" spans="3:19" ht="29.25" customHeight="1" x14ac:dyDescent="0.25">
      <c r="C19" s="30" t="s">
        <v>21</v>
      </c>
      <c r="D19" s="31"/>
      <c r="E19" s="31"/>
      <c r="F19" s="13">
        <v>1.07</v>
      </c>
      <c r="G19" s="11">
        <f>L18</f>
        <v>1529.52</v>
      </c>
      <c r="H19" s="6"/>
      <c r="K19" s="6">
        <v>95</v>
      </c>
      <c r="L19" s="6">
        <v>1562.5</v>
      </c>
      <c r="N19" s="50" t="s">
        <v>22</v>
      </c>
      <c r="O19" s="50"/>
      <c r="P19" s="50"/>
      <c r="Q19" s="50"/>
      <c r="R19" s="50"/>
      <c r="S19" s="6">
        <v>1.5</v>
      </c>
    </row>
    <row r="20" spans="3:19" x14ac:dyDescent="0.25">
      <c r="C20" s="32" t="s">
        <v>16</v>
      </c>
      <c r="D20" s="33"/>
      <c r="E20" s="33"/>
      <c r="F20" s="34"/>
      <c r="G20" s="11">
        <f>G18*F18+G19*F19</f>
        <v>3013.0711000000001</v>
      </c>
      <c r="H20" s="12">
        <f>H17+H18+H19</f>
        <v>6981.7525999999998</v>
      </c>
      <c r="N20" s="50" t="s">
        <v>23</v>
      </c>
      <c r="O20" s="50"/>
      <c r="P20" s="50"/>
      <c r="Q20" s="50"/>
      <c r="R20" s="50"/>
      <c r="S20" s="6">
        <v>2.99</v>
      </c>
    </row>
    <row r="21" spans="3:19" ht="15" customHeight="1" x14ac:dyDescent="0.25">
      <c r="C21" s="31" t="s">
        <v>8</v>
      </c>
      <c r="D21" s="31"/>
      <c r="E21" s="31"/>
      <c r="F21" s="6"/>
      <c r="G21" s="14">
        <v>0.39700000000000002</v>
      </c>
      <c r="H21" s="6"/>
    </row>
    <row r="22" spans="3:19" x14ac:dyDescent="0.25">
      <c r="C22" s="32" t="s">
        <v>16</v>
      </c>
      <c r="D22" s="33"/>
      <c r="E22" s="33"/>
      <c r="F22" s="34"/>
      <c r="G22" s="11">
        <f>(G20*0+G17)*G21</f>
        <v>1570.3479904999999</v>
      </c>
      <c r="H22" s="12">
        <f>H20*H21</f>
        <v>0</v>
      </c>
    </row>
    <row r="23" spans="3:19" ht="15" customHeight="1" x14ac:dyDescent="0.25">
      <c r="C23" s="35" t="s">
        <v>5</v>
      </c>
      <c r="D23" s="36"/>
      <c r="E23" s="36"/>
      <c r="F23" s="13"/>
      <c r="G23" s="12">
        <f>G21*1000/35</f>
        <v>11.342857142857143</v>
      </c>
      <c r="H23" s="12">
        <f>G23</f>
        <v>11.342857142857143</v>
      </c>
    </row>
    <row r="24" spans="3:19" ht="28.5" customHeight="1" x14ac:dyDescent="0.25">
      <c r="C24" s="30" t="s">
        <v>24</v>
      </c>
      <c r="D24" s="31"/>
      <c r="E24" s="31"/>
      <c r="F24" s="13">
        <v>1.07</v>
      </c>
      <c r="G24" s="11">
        <v>4.95</v>
      </c>
      <c r="H24" s="6">
        <v>4.95</v>
      </c>
      <c r="L24" t="s">
        <v>25</v>
      </c>
    </row>
    <row r="25" spans="3:19" ht="31.5" customHeight="1" x14ac:dyDescent="0.25">
      <c r="C25" s="30" t="s">
        <v>26</v>
      </c>
      <c r="D25" s="31"/>
      <c r="E25" s="31"/>
      <c r="F25" s="13">
        <v>1.07</v>
      </c>
      <c r="G25" s="11">
        <v>12.24</v>
      </c>
      <c r="H25" s="6">
        <v>12.24</v>
      </c>
    </row>
    <row r="26" spans="3:19" x14ac:dyDescent="0.25">
      <c r="C26" s="32" t="s">
        <v>16</v>
      </c>
      <c r="D26" s="33"/>
      <c r="E26" s="33"/>
      <c r="F26" s="34"/>
      <c r="G26" s="11">
        <f>(G24+G25)*F24*G23</f>
        <v>208.63257428571433</v>
      </c>
      <c r="H26" s="12">
        <f>(H24+H25)*H23</f>
        <v>194.98371428571431</v>
      </c>
    </row>
    <row r="27" spans="3:19" ht="30" customHeight="1" x14ac:dyDescent="0.25">
      <c r="C27" s="30" t="s">
        <v>27</v>
      </c>
      <c r="D27" s="31"/>
      <c r="E27" s="31"/>
      <c r="F27" s="13">
        <v>514.42999999999995</v>
      </c>
      <c r="G27" s="12"/>
      <c r="H27" s="6"/>
    </row>
    <row r="28" spans="3:19" ht="27.75" customHeight="1" x14ac:dyDescent="0.25">
      <c r="C28" s="30" t="s">
        <v>28</v>
      </c>
      <c r="D28" s="31"/>
      <c r="E28" s="31"/>
      <c r="F28" s="13">
        <v>11.91</v>
      </c>
      <c r="G28" s="12"/>
      <c r="H28" s="12">
        <f>5000*11.91/100</f>
        <v>595.5</v>
      </c>
    </row>
    <row r="29" spans="3:19" x14ac:dyDescent="0.25">
      <c r="C29" s="32" t="s">
        <v>16</v>
      </c>
      <c r="D29" s="33"/>
      <c r="E29" s="33"/>
      <c r="F29" s="34"/>
      <c r="G29" s="11">
        <f>G22+G27+G28+G26</f>
        <v>1778.9805647857143</v>
      </c>
      <c r="H29" s="12">
        <f>H22+H26+H27+H28</f>
        <v>790.48371428571431</v>
      </c>
    </row>
    <row r="30" spans="3:19" ht="15" customHeight="1" x14ac:dyDescent="0.25">
      <c r="C30" s="21" t="s">
        <v>29</v>
      </c>
      <c r="D30" s="22"/>
      <c r="E30" s="22"/>
      <c r="F30" s="6">
        <v>2024</v>
      </c>
      <c r="G30" s="14">
        <v>1.0740000000000001</v>
      </c>
      <c r="H30" s="14">
        <f>G30</f>
        <v>1.0740000000000001</v>
      </c>
    </row>
    <row r="31" spans="3:19" x14ac:dyDescent="0.25">
      <c r="C31" s="23"/>
      <c r="D31" s="24"/>
      <c r="E31" s="24"/>
      <c r="F31" s="6">
        <v>2025</v>
      </c>
      <c r="G31" s="14">
        <v>1.0609999999999999</v>
      </c>
      <c r="H31" s="14">
        <f t="shared" ref="H31:H36" si="0">G31</f>
        <v>1.0609999999999999</v>
      </c>
    </row>
    <row r="32" spans="3:19" x14ac:dyDescent="0.25">
      <c r="C32" s="23"/>
      <c r="D32" s="24"/>
      <c r="E32" s="24"/>
      <c r="F32" s="6">
        <v>2026</v>
      </c>
      <c r="G32" s="14">
        <v>1.0529999999999999</v>
      </c>
      <c r="H32" s="14">
        <f t="shared" si="0"/>
        <v>1.0529999999999999</v>
      </c>
    </row>
    <row r="33" spans="3:11" x14ac:dyDescent="0.25">
      <c r="C33" s="23"/>
      <c r="D33" s="24"/>
      <c r="E33" s="24"/>
      <c r="F33" s="6">
        <v>2027</v>
      </c>
      <c r="G33" s="14">
        <v>1.0449999999999999</v>
      </c>
      <c r="H33" s="14">
        <f t="shared" si="0"/>
        <v>1.0449999999999999</v>
      </c>
    </row>
    <row r="34" spans="3:11" x14ac:dyDescent="0.25">
      <c r="C34" s="23"/>
      <c r="D34" s="24"/>
      <c r="E34" s="24"/>
      <c r="F34" s="6">
        <v>2028</v>
      </c>
      <c r="G34" s="14">
        <v>1.0449999999999999</v>
      </c>
      <c r="H34" s="14">
        <f t="shared" si="0"/>
        <v>1.0449999999999999</v>
      </c>
    </row>
    <row r="35" spans="3:11" x14ac:dyDescent="0.25">
      <c r="C35" s="23"/>
      <c r="D35" s="24"/>
      <c r="E35" s="24"/>
      <c r="F35" s="6">
        <v>2029</v>
      </c>
      <c r="G35" s="14">
        <v>1.0449999999999999</v>
      </c>
      <c r="H35" s="14">
        <f t="shared" si="0"/>
        <v>1.0449999999999999</v>
      </c>
    </row>
    <row r="36" spans="3:11" x14ac:dyDescent="0.25">
      <c r="C36" s="25"/>
      <c r="D36" s="26"/>
      <c r="E36" s="26"/>
      <c r="F36" s="6">
        <v>2030</v>
      </c>
      <c r="G36" s="14">
        <v>1.0449999999999999</v>
      </c>
      <c r="H36" s="14">
        <f t="shared" si="0"/>
        <v>1.0449999999999999</v>
      </c>
    </row>
    <row r="37" spans="3:11" x14ac:dyDescent="0.25">
      <c r="C37" s="27" t="s">
        <v>30</v>
      </c>
      <c r="D37" s="28"/>
      <c r="E37" s="28"/>
      <c r="F37" s="29"/>
      <c r="G37" s="11">
        <f>G29*G30*G31</f>
        <v>2027.1732593012282</v>
      </c>
      <c r="H37" s="12">
        <f>H29*H30*H31*H32</f>
        <v>948.50792393820166</v>
      </c>
      <c r="K37" s="15"/>
    </row>
    <row r="38" spans="3:11" x14ac:dyDescent="0.25">
      <c r="C38" s="27" t="s">
        <v>31</v>
      </c>
      <c r="D38" s="28"/>
      <c r="E38" s="28"/>
      <c r="F38" s="29"/>
      <c r="G38" s="11">
        <f>G39-G37</f>
        <v>405.43465186024537</v>
      </c>
      <c r="H38" s="12">
        <f>H37*20/100</f>
        <v>189.70158478764031</v>
      </c>
    </row>
    <row r="39" spans="3:11" x14ac:dyDescent="0.25">
      <c r="C39" s="27" t="s">
        <v>32</v>
      </c>
      <c r="D39" s="28"/>
      <c r="E39" s="28"/>
      <c r="F39" s="29"/>
      <c r="G39" s="11">
        <f>G37*1.2</f>
        <v>2432.6079111614736</v>
      </c>
      <c r="H39" s="12">
        <f>H37+H38</f>
        <v>1138.2095087258419</v>
      </c>
    </row>
    <row r="40" spans="3:11" x14ac:dyDescent="0.25">
      <c r="C40" s="16"/>
      <c r="D40" s="16"/>
      <c r="E40" s="16"/>
      <c r="F40" s="16"/>
      <c r="G40" s="17"/>
    </row>
    <row r="41" spans="3:11" x14ac:dyDescent="0.25">
      <c r="C41" t="s">
        <v>9</v>
      </c>
      <c r="D41" s="16"/>
      <c r="E41" s="16"/>
      <c r="F41" s="16"/>
      <c r="G41" s="17"/>
    </row>
    <row r="42" spans="3:11" x14ac:dyDescent="0.25">
      <c r="C42" s="18"/>
      <c r="D42" s="18"/>
      <c r="E42" s="18"/>
      <c r="G42" s="19"/>
    </row>
    <row r="43" spans="3:11" x14ac:dyDescent="0.25">
      <c r="C43" s="18"/>
      <c r="D43" s="18"/>
      <c r="E43" s="18"/>
      <c r="G43" s="19"/>
    </row>
    <row r="44" spans="3:11" x14ac:dyDescent="0.25">
      <c r="C44" s="18"/>
      <c r="D44" s="18"/>
      <c r="E44" s="18"/>
      <c r="G44" s="19"/>
    </row>
    <row r="45" spans="3:11" x14ac:dyDescent="0.25">
      <c r="G45" s="17"/>
    </row>
    <row r="46" spans="3:11" x14ac:dyDescent="0.25">
      <c r="G46" s="17"/>
    </row>
    <row r="47" spans="3:11" x14ac:dyDescent="0.25">
      <c r="G47" s="17"/>
    </row>
    <row r="48" spans="3:11" x14ac:dyDescent="0.25">
      <c r="C48" s="20"/>
      <c r="D48" s="20"/>
      <c r="E48" s="20"/>
      <c r="F48" s="20"/>
      <c r="G48" s="20"/>
      <c r="H48" s="20"/>
      <c r="I48" s="20"/>
      <c r="J48" s="20"/>
    </row>
    <row r="49" spans="4:7" x14ac:dyDescent="0.25">
      <c r="D49" s="16"/>
      <c r="E49" s="16"/>
      <c r="F49" s="16"/>
      <c r="G49" s="17"/>
    </row>
  </sheetData>
  <mergeCells count="30">
    <mergeCell ref="N18:R18"/>
    <mergeCell ref="C19:E19"/>
    <mergeCell ref="N19:R19"/>
    <mergeCell ref="C20:F20"/>
    <mergeCell ref="N20:R20"/>
    <mergeCell ref="C11:I11"/>
    <mergeCell ref="C13:E14"/>
    <mergeCell ref="G13:H13"/>
    <mergeCell ref="C15:E15"/>
    <mergeCell ref="C16:E16"/>
    <mergeCell ref="C1:I1"/>
    <mergeCell ref="C2:I2"/>
    <mergeCell ref="A4:I4"/>
    <mergeCell ref="C5:I5"/>
    <mergeCell ref="B10:I10"/>
    <mergeCell ref="C22:F22"/>
    <mergeCell ref="C24:E24"/>
    <mergeCell ref="C18:E18"/>
    <mergeCell ref="C17:F17"/>
    <mergeCell ref="C21:E21"/>
    <mergeCell ref="C25:E25"/>
    <mergeCell ref="C27:E27"/>
    <mergeCell ref="C26:F26"/>
    <mergeCell ref="C29:F29"/>
    <mergeCell ref="C23:E23"/>
    <mergeCell ref="C30:E36"/>
    <mergeCell ref="C37:F37"/>
    <mergeCell ref="C38:F38"/>
    <mergeCell ref="C39:F39"/>
    <mergeCell ref="C28:E28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Сергей Анатольевич</cp:lastModifiedBy>
  <cp:lastPrinted>2020-02-26T07:40:32Z</cp:lastPrinted>
  <dcterms:created xsi:type="dcterms:W3CDTF">2019-09-24T05:04:30Z</dcterms:created>
  <dcterms:modified xsi:type="dcterms:W3CDTF">2025-04-24T07:47:39Z</dcterms:modified>
</cp:coreProperties>
</file>