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 firstSheet="1" activeTab="2"/>
  </bookViews>
  <sheets>
    <sheet name="Финплан" sheetId="3" state="hidden" r:id="rId1"/>
    <sheet name="Финплан_" sheetId="5" r:id="rId2"/>
    <sheet name="Источники" sheetId="4" r:id="rId3"/>
  </sheets>
  <definedNames>
    <definedName name="_xlnm.Print_Titles" localSheetId="2">Источники!$18:$18</definedName>
    <definedName name="_xlnm.Print_Area" localSheetId="2">Источники!$A$1:$K$61</definedName>
    <definedName name="_xlnm.Print_Area" localSheetId="0">Финплан!$A$1:$L$206</definedName>
    <definedName name="_xlnm.Print_Area" localSheetId="1">Финплан_!$A$1:$I$235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2" i="5"/>
  <c r="H90"/>
  <c r="H89"/>
  <c r="F21" i="4"/>
  <c r="G21"/>
  <c r="H128" i="5" l="1"/>
  <c r="G114" l="1"/>
  <c r="G113"/>
  <c r="G83"/>
  <c r="G53"/>
  <c r="G51"/>
  <c r="G49"/>
  <c r="G48"/>
  <c r="G46"/>
  <c r="G45"/>
  <c r="G43"/>
  <c r="G42"/>
  <c r="G41"/>
  <c r="G35"/>
  <c r="G33"/>
  <c r="G31"/>
  <c r="G26"/>
  <c r="G20"/>
  <c r="G44" l="1"/>
  <c r="H172"/>
  <c r="F30" i="4" l="1"/>
  <c r="F20" s="1"/>
  <c r="G115" i="5" l="1"/>
  <c r="G32"/>
  <c r="H47" l="1"/>
  <c r="H32"/>
  <c r="G118" l="1"/>
  <c r="G117"/>
  <c r="G116"/>
  <c r="H44" l="1"/>
  <c r="H58"/>
  <c r="H25"/>
  <c r="H24" s="1"/>
  <c r="H61"/>
  <c r="H59"/>
  <c r="H19"/>
  <c r="H18" s="1"/>
  <c r="H57" l="1"/>
  <c r="H56" s="1"/>
  <c r="H116" l="1"/>
  <c r="H115"/>
  <c r="G172" l="1"/>
  <c r="G30" i="4" l="1"/>
  <c r="G20" s="1"/>
  <c r="G19" s="1"/>
  <c r="H177" i="5" l="1"/>
  <c r="G109" l="1"/>
  <c r="H118" l="1"/>
  <c r="G127" l="1"/>
  <c r="G25"/>
  <c r="G30"/>
  <c r="H109" l="1"/>
  <c r="H100"/>
  <c r="H99" s="1"/>
  <c r="H98" s="1"/>
  <c r="H157"/>
  <c r="H127"/>
  <c r="H126" s="1"/>
  <c r="H120"/>
  <c r="H91"/>
  <c r="H88" s="1"/>
  <c r="H87" s="1"/>
  <c r="H82"/>
  <c r="H81" s="1"/>
  <c r="H69"/>
  <c r="H66"/>
  <c r="H63" s="1"/>
  <c r="H37"/>
  <c r="H117" s="1"/>
  <c r="G177"/>
  <c r="H201" l="1"/>
  <c r="H62"/>
  <c r="H119"/>
  <c r="H104" s="1"/>
  <c r="H151" s="1"/>
  <c r="H154"/>
  <c r="H30"/>
  <c r="H77" l="1"/>
  <c r="H76" s="1"/>
  <c r="H75" s="1"/>
  <c r="H210"/>
  <c r="H159"/>
  <c r="G157" l="1"/>
  <c r="G126"/>
  <c r="G120"/>
  <c r="G90"/>
  <c r="G91"/>
  <c r="G92"/>
  <c r="G82"/>
  <c r="G81" s="1"/>
  <c r="G69"/>
  <c r="G66"/>
  <c r="G63" s="1"/>
  <c r="G47"/>
  <c r="G37"/>
  <c r="G24"/>
  <c r="G19"/>
  <c r="G18" s="1"/>
  <c r="G210" s="1"/>
  <c r="G119" l="1"/>
  <c r="G104" s="1"/>
  <c r="G58"/>
  <c r="G57" s="1"/>
  <c r="G56" s="1"/>
  <c r="G154"/>
  <c r="G100"/>
  <c r="G62"/>
  <c r="G201" l="1"/>
  <c r="G99"/>
  <c r="G98" s="1"/>
  <c r="G151" s="1"/>
  <c r="G159" s="1"/>
  <c r="G231"/>
  <c r="O69"/>
  <c r="O71"/>
  <c r="O65"/>
  <c r="Q50"/>
  <c r="Q49"/>
  <c r="Q45"/>
  <c r="Q44"/>
  <c r="Q43"/>
  <c r="Q42"/>
  <c r="Q40"/>
  <c r="Q39"/>
  <c r="Q38"/>
  <c r="Q35"/>
  <c r="Q34"/>
  <c r="Q33"/>
  <c r="Q32"/>
  <c r="Q31"/>
  <c r="O51"/>
  <c r="G76" l="1"/>
  <c r="O18"/>
  <c r="O63"/>
  <c r="O62"/>
  <c r="H231"/>
  <c r="O24"/>
  <c r="G75" l="1"/>
  <c r="O75"/>
  <c r="G93" l="1"/>
  <c r="H93"/>
  <c r="O87"/>
  <c r="F38" i="4" l="1"/>
  <c r="F19" s="1"/>
</calcChain>
</file>

<file path=xl/sharedStrings.xml><?xml version="1.0" encoding="utf-8"?>
<sst xmlns="http://schemas.openxmlformats.org/spreadsheetml/2006/main" count="1209" uniqueCount="353">
  <si>
    <t>Приложение  № _____</t>
  </si>
  <si>
    <t>к приказу Минэнерго России</t>
  </si>
  <si>
    <t>от «__» _____ 2015 г. №___</t>
  </si>
  <si>
    <t>Финансовый план</t>
  </si>
  <si>
    <t xml:space="preserve">                                                                                                                                                                                            </t>
  </si>
  <si>
    <t xml:space="preserve">         фирменное наименование субъекта электроэнергетики</t>
  </si>
  <si>
    <t xml:space="preserve">                    период реализации инвестиционной программы</t>
  </si>
  <si>
    <t>№ п/п</t>
  </si>
  <si>
    <t>Показатель</t>
  </si>
  <si>
    <t>Год N-2</t>
  </si>
  <si>
    <t>Год N-1</t>
  </si>
  <si>
    <t>Итого за период
реализации инвестиционной программы</t>
  </si>
  <si>
    <t xml:space="preserve">Факт </t>
  </si>
  <si>
    <t>План (факт)</t>
  </si>
  <si>
    <t>План</t>
  </si>
  <si>
    <t>Факт (предложение по корректировке плана)</t>
  </si>
  <si>
    <t>Предложение по корректировке плана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</si>
  <si>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</si>
  <si>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</si>
  <si>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</si>
  <si>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</si>
  <si>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Приток денежных средств по инвестиционной деятельности всего</t>
  </si>
  <si>
    <t>Отток денежных средств по инвестиционной деятельности всего</t>
  </si>
  <si>
    <t>Приток по финансовой деятельности всего, в том числе</t>
  </si>
  <si>
    <t>Отток по финансовой деятельности всего, в том числе</t>
  </si>
  <si>
    <t>Остаток денежных средств на начало периода</t>
  </si>
  <si>
    <t>Остаток денежных средств на конец периода</t>
  </si>
  <si>
    <t>Единицы измерения</t>
  </si>
  <si>
    <t xml:space="preserve">Год N+1 и т.д. </t>
  </si>
  <si>
    <t>Выручка от основной деятельности
(расшифровать по видам регулируемой деятельности)</t>
  </si>
  <si>
    <t>Выручка от прочей деятельности</t>
  </si>
  <si>
    <t>Себестоимость основной деятельности
(расшифровать по видам регулируемой деятельности)</t>
  </si>
  <si>
    <t xml:space="preserve">                      для перепродажи</t>
  </si>
  <si>
    <t>Услуги прочих ТСО</t>
  </si>
  <si>
    <t>Расходы на оплату труда с учетом ЕСН</t>
  </si>
  <si>
    <t>Работы и услуги непроизводственного характера</t>
  </si>
  <si>
    <t>Валовая прибыль от прочей деятельности</t>
  </si>
  <si>
    <t>Управленческие расходы</t>
  </si>
  <si>
    <t>Доходы от участия в других организациях</t>
  </si>
  <si>
    <t>Проценты к получению</t>
  </si>
  <si>
    <t>Расходы, связанные с персоналом</t>
  </si>
  <si>
    <t>Проценты к уплате</t>
  </si>
  <si>
    <t>Текщий налог на прибыль по основной деятельности
(расшифровать по видам регулируемой деятельности)</t>
  </si>
  <si>
    <t>Текущий налог на прибыль по прочей деятельности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</si>
  <si>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</si>
  <si>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</si>
  <si>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</si>
  <si>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</si>
  <si>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</si>
  <si>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</si>
  <si>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</si>
  <si>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</si>
  <si>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</si>
  <si>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</si>
  <si>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</si>
  <si>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</si>
  <si>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</si>
  <si>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</si>
  <si>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3</t>
  </si>
  <si>
    <t>4</t>
  </si>
  <si>
    <t>5</t>
  </si>
  <si>
    <t>6</t>
  </si>
  <si>
    <t>6.1</t>
  </si>
  <si>
    <t>6.2</t>
  </si>
  <si>
    <t>6.3</t>
  </si>
  <si>
    <t>III</t>
  </si>
  <si>
    <t>IV</t>
  </si>
  <si>
    <t>V</t>
  </si>
  <si>
    <t>VI</t>
  </si>
  <si>
    <t>2.3</t>
  </si>
  <si>
    <t>VII</t>
  </si>
  <si>
    <t>VIII</t>
  </si>
  <si>
    <t>%</t>
  </si>
  <si>
    <t>СПРАВКИ ТЕХНОЛОГИЧЕСКИЕ</t>
  </si>
  <si>
    <t xml:space="preserve">Объем продукции отпущенной с шин (коллекторов) </t>
  </si>
  <si>
    <t>Объем покупной продукции для реализации</t>
  </si>
  <si>
    <t>Объем покупной продукции на технологические цели</t>
  </si>
  <si>
    <t>Объем продукции отпущенной (проданной) потребителям</t>
  </si>
  <si>
    <t>В отношении сетевых компаний</t>
  </si>
  <si>
    <t>В отношении генерирующих компаний</t>
  </si>
  <si>
    <t>тыс.кВт.ч</t>
  </si>
  <si>
    <t>МВт</t>
  </si>
  <si>
    <t>ус.ед.</t>
  </si>
  <si>
    <t>тыс.Гкал</t>
  </si>
  <si>
    <t>чел</t>
  </si>
  <si>
    <t>Объем потерь электроэнергии при ее передаче (распределении)</t>
  </si>
  <si>
    <t>Установленная мощность</t>
  </si>
  <si>
    <t>Располагаемая мощность</t>
  </si>
  <si>
    <t>Объем выработанной электроэнергии</t>
  </si>
  <si>
    <t xml:space="preserve">   электроэнергии</t>
  </si>
  <si>
    <t xml:space="preserve">    теплоэнергии</t>
  </si>
  <si>
    <t xml:space="preserve">   электроэнергии </t>
  </si>
  <si>
    <t xml:space="preserve">    мощности</t>
  </si>
  <si>
    <t xml:space="preserve">   теплоэнергии</t>
  </si>
  <si>
    <t>Среднесписочная численность работников (без внешних совместителей и работников несписочного состава)</t>
  </si>
  <si>
    <t xml:space="preserve">  </t>
  </si>
  <si>
    <t>Год N-3</t>
  </si>
  <si>
    <t>Выручка от реализации товаров (работ, услуг) всего, в том числе</t>
  </si>
  <si>
    <t>Материальные расходы всего, в том числе</t>
  </si>
  <si>
    <t>Себестоимость прочей деятельности</t>
  </si>
  <si>
    <t>Покупная энергия</t>
  </si>
  <si>
    <t>1.4</t>
  </si>
  <si>
    <t>Работы и услуги производственного характера всего, в том числе</t>
  </si>
  <si>
    <t>Услуги по передаче электрической энергии по ЕНЭС</t>
  </si>
  <si>
    <t>Налоги и сборы всего, в том числе</t>
  </si>
  <si>
    <t>налог на имущество</t>
  </si>
  <si>
    <t>Прочие расходы всего, в том числе</t>
  </si>
  <si>
    <t>Внереализационные доходы всего, в том числе</t>
  </si>
  <si>
    <t>Восстановление резервов всего, в том числе</t>
  </si>
  <si>
    <t xml:space="preserve">      по сомнительным долгам</t>
  </si>
  <si>
    <t>Внереализационные расходы всего, в том числе</t>
  </si>
  <si>
    <t>Создание резервов всего, в том числе</t>
  </si>
  <si>
    <t>Валовая прибыль / убыток (I - II) всего, в том числе</t>
  </si>
  <si>
    <t>Валовая прибыль / убыток от основной деятельности
(расшифровать по видам регулируемой деятельности)</t>
  </si>
  <si>
    <t>Прибыль / убыток до налогообложения (III + IV)</t>
  </si>
  <si>
    <t>Прочие доходы и расходы (сальдо) (1 + 2)</t>
  </si>
  <si>
    <t>Налог на прибыль и иные аналогичные обязательные платежи всего, в том числе</t>
  </si>
  <si>
    <t>Чистая / убыток прибыль всего, в том числе</t>
  </si>
  <si>
    <t>Чистая прибыль / убыток по основной деятельности
(расшифровать по видам регулируемой деятельности)</t>
  </si>
  <si>
    <t>Чистая прибыль / убыток по прочей деятельности</t>
  </si>
  <si>
    <t>Приток денежных средств по операционной деятельности всего, в том числе</t>
  </si>
  <si>
    <t>Приток денежных средств по основной деятельности
(расшифровать по видам регулируемой деятельности)</t>
  </si>
  <si>
    <t>Приток денежных средств по прочей деятельности</t>
  </si>
  <si>
    <t>Отток денежных средств по операционной деятельности всего, в том числе</t>
  </si>
  <si>
    <t>Оплата покупной электроэнергии на компенсацию потерь</t>
  </si>
  <si>
    <t>Оплата покупной энергии всего, в том числе</t>
  </si>
  <si>
    <t xml:space="preserve">            расчеты на оптовом рынке электрической энергии</t>
  </si>
  <si>
    <t xml:space="preserve">            расчеты с поставщиками розничных рынков</t>
  </si>
  <si>
    <t>Оплата услуг по передаче электроэнергии по ЕНЭС</t>
  </si>
  <si>
    <t>Себестоимость товаров (работ, услуг), коммерческие и управленческие расходы всего, в том числе</t>
  </si>
  <si>
    <t>Расчеты с персоналом по оплате труда</t>
  </si>
  <si>
    <t>Расходы на топливо на технологические цели</t>
  </si>
  <si>
    <t>Услуги по передаче тепловой энергии</t>
  </si>
  <si>
    <t>Оплата поставщикам топлива на технологические цели</t>
  </si>
  <si>
    <t>Оплата услуг по передаче тепловой энергии</t>
  </si>
  <si>
    <t>Оплата налогов и сборов</t>
  </si>
  <si>
    <t>7</t>
  </si>
  <si>
    <t>8</t>
  </si>
  <si>
    <t>9</t>
  </si>
  <si>
    <t>2.2.1</t>
  </si>
  <si>
    <t>2.2.2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</si>
  <si>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</si>
  <si>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</si>
  <si>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</si>
  <si>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</si>
  <si>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</si>
  <si>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</si>
  <si>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</si>
  <si>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</si>
  <si>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</si>
  <si>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3.3</t>
  </si>
  <si>
    <t>7.1</t>
  </si>
  <si>
    <t>7.2</t>
  </si>
  <si>
    <t>Сальдо денежных средств по основной деятельности
(расшифровать по видам регулируемой деятельности)</t>
  </si>
  <si>
    <t>Сальдо денежных средств по прочей деятельности</t>
  </si>
  <si>
    <t>8.1</t>
  </si>
  <si>
    <t>8.2</t>
  </si>
  <si>
    <t>Сальдо денежных средств по инвестиционной деятельности
(расшифровать по видам регулируемой деятельности)</t>
  </si>
  <si>
    <t xml:space="preserve">          средства федерального бюджета РФ</t>
  </si>
  <si>
    <t>Инвестиции в основной капитал всего, в том числе</t>
  </si>
  <si>
    <t>4.1</t>
  </si>
  <si>
    <t>4.1.1</t>
  </si>
  <si>
    <t>4.1.2</t>
  </si>
  <si>
    <t>4.2</t>
  </si>
  <si>
    <t>4.3</t>
  </si>
  <si>
    <t>Приобретение нематериальных активов</t>
  </si>
  <si>
    <t>Поступления от эмиссии акций</t>
  </si>
  <si>
    <t>Процентные поступления</t>
  </si>
  <si>
    <t>5.1</t>
  </si>
  <si>
    <t>5.2</t>
  </si>
  <si>
    <t>5.3</t>
  </si>
  <si>
    <t>5.4</t>
  </si>
  <si>
    <t>Погашение кредитов и займов</t>
  </si>
  <si>
    <t>Выкуп собственных акций и иных финансовых инструментов</t>
  </si>
  <si>
    <t>6.4</t>
  </si>
  <si>
    <t>Сальдо денежных средств по операционной деятельности (1 - 2) всего, в том числе</t>
  </si>
  <si>
    <t xml:space="preserve">Сальдо денежных средств по инвестиционной деятельности всего (3 - 4), в том числе </t>
  </si>
  <si>
    <t>Сальдо денежных средств по финансовой деятельности всего (5 - 6)</t>
  </si>
  <si>
    <t>10</t>
  </si>
  <si>
    <t>11</t>
  </si>
  <si>
    <t>12</t>
  </si>
  <si>
    <t>Долг (кредиты и займы) на начало периода</t>
  </si>
  <si>
    <t>Долг (кредиты и займы) на конец периода</t>
  </si>
  <si>
    <t>Потребность в кредитных ресурсах всего, в том числе</t>
  </si>
  <si>
    <t>на операционную деятельность</t>
  </si>
  <si>
    <t>на инвестиционную деятельность</t>
  </si>
  <si>
    <t>на рефинансирование кредитов и займов</t>
  </si>
  <si>
    <t>Долг / EBITDA</t>
  </si>
  <si>
    <t>Дебиторская задолженность на конец периода, в том числе</t>
  </si>
  <si>
    <t>Дебиторская задолженность по основной деятельности
(расшифровать по видам регулируемой деятельности)</t>
  </si>
  <si>
    <t>Дебиторская задолженность по прочей деятельности</t>
  </si>
  <si>
    <t>из нее просроченная</t>
  </si>
  <si>
    <t>Кредиторская задолженность на конец периода, в том числе</t>
  </si>
  <si>
    <t>Поставщикам топлива на технологические цели</t>
  </si>
  <si>
    <t>Поставщикам покупной энергии всего, в том числе</t>
  </si>
  <si>
    <t xml:space="preserve">            на оптовом рынке электрической энергии</t>
  </si>
  <si>
    <t xml:space="preserve">            на розничных рынках</t>
  </si>
  <si>
    <t>Постащикам электроэнергии на компенсацию потерь</t>
  </si>
  <si>
    <t>По оплате услуг на передачу электроэнергии по ЕНЭС</t>
  </si>
  <si>
    <t>По оплате услуг распределительных сетевых компаний</t>
  </si>
  <si>
    <t>По оплате услуг на передаче тепловой энергии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</si>
  <si>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</si>
  <si>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</si>
  <si>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</si>
  <si>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Объем отпуска электроэнергии из сети (полезный отпуск) всего, в том числе</t>
  </si>
  <si>
    <t>по прямым потребителям ЕНЭС</t>
  </si>
  <si>
    <t>Заявленная / Фактическая мощность всего, в том числе</t>
  </si>
  <si>
    <t>прямых потребителей ЕНЭС</t>
  </si>
  <si>
    <t>Количество условных единиц обслуживаемого электросетевого оборудования</t>
  </si>
  <si>
    <t>Собственная НВВ четевой компании</t>
  </si>
  <si>
    <t>Уровень оплаты (по видам регулируемой деятельности)</t>
  </si>
  <si>
    <t>8.3</t>
  </si>
  <si>
    <t>8.4</t>
  </si>
  <si>
    <t>8.5</t>
  </si>
  <si>
    <t>8.6</t>
  </si>
  <si>
    <t>8.7</t>
  </si>
  <si>
    <t>8.8</t>
  </si>
  <si>
    <t>8.9</t>
  </si>
  <si>
    <t>8.10</t>
  </si>
  <si>
    <t>По обязательствам перед поставщиками и подрядчиками по исполнению ИПР</t>
  </si>
  <si>
    <t>Источники финансирования (заполняется по финансированию) инвестиционной программы</t>
  </si>
  <si>
    <t xml:space="preserve">                   период реализации инвестиционной программы</t>
  </si>
  <si>
    <t>№пп</t>
  </si>
  <si>
    <t>Источник финансирования</t>
  </si>
  <si>
    <t>Год N+1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</si>
  <si>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</si>
  <si>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</si>
  <si>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</si>
  <si>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</si>
  <si>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</si>
  <si>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</si>
  <si>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</si>
  <si>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</si>
  <si>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</si>
  <si>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</si>
  <si>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</si>
  <si>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</si>
  <si>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</si>
  <si>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</si>
  <si>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</si>
  <si>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</si>
  <si>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</si>
  <si>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</si>
  <si>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амортизация, учтенная в тарифах (указать отдельно по регулируемым видам деятельности)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</si>
  <si>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</si>
  <si>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</si>
  <si>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</si>
  <si>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</si>
  <si>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</si>
  <si>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Прочие собственные средства всего, в том числе:</t>
  </si>
  <si>
    <t>1.4.1</t>
  </si>
  <si>
    <t>средства допэмиссии</t>
  </si>
  <si>
    <t>1.5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</si>
  <si>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</si>
  <si>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</si>
  <si>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</si>
  <si>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</si>
  <si>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</si>
  <si>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</si>
  <si>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</si>
  <si>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</si>
  <si>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</si>
  <si>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</si>
  <si>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</si>
  <si>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</si>
  <si>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</si>
  <si>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</si>
  <si>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</si>
  <si>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</si>
  <si>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</si>
  <si>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млн рублей</t>
  </si>
  <si>
    <t>в том числе на технологические цели, включая энергию на компенсацию потерь при ее передаче</t>
  </si>
  <si>
    <t>Прочие материальные расходы</t>
  </si>
  <si>
    <t>Прочие услуги производственного характера</t>
  </si>
  <si>
    <t>прочие налоги и сборы</t>
  </si>
  <si>
    <t>Инфраструктурные платежи</t>
  </si>
  <si>
    <t>Иные прочие расходы</t>
  </si>
  <si>
    <t>Арендная плата, лизинговые платежи</t>
  </si>
  <si>
    <t>Расходы на ремонт</t>
  </si>
  <si>
    <t>Коммерческие расходы</t>
  </si>
  <si>
    <t>Прочие внереализационные доходы</t>
  </si>
  <si>
    <t>Прочие внереализационные расходы</t>
  </si>
  <si>
    <t>Прибыль / убыток до налдогообложения от основной деятельности
(расшифровать по видам регулируемой деятельности)</t>
  </si>
  <si>
    <t>Прибыль / убыток до налогообложения от прочей деятельности</t>
  </si>
  <si>
    <t>Страховые взносы (ЕСН)</t>
  </si>
  <si>
    <t>Сальдо денежных средств от транзитных операций</t>
  </si>
  <si>
    <t>13</t>
  </si>
  <si>
    <r>
      <t>Итого сальдо денежных средств по Обществу</t>
    </r>
    <r>
      <rPr>
        <b/>
        <sz val="8"/>
        <rFont val="Times New Roman"/>
        <family val="1"/>
        <charset val="204"/>
      </rPr>
      <t xml:space="preserve"> (7 + 8 + 9 + 10)</t>
    </r>
  </si>
  <si>
    <t xml:space="preserve">Поступления по заключенным инвестиционным соглашениям, в том числе </t>
  </si>
  <si>
    <t>по использованию средств бюджетов бюджетной системы РФ всего, в том числе</t>
  </si>
  <si>
    <t>Прочие поступления по инвестиционной деятельности</t>
  </si>
  <si>
    <t xml:space="preserve"> </t>
  </si>
  <si>
    <t>Выплаты на новое строительство и расширение</t>
  </si>
  <si>
    <t>Выплаты на техническое перевооружение и реконструкцию</t>
  </si>
  <si>
    <t>Выплаты ПИР для объектов нового строительства будущих лет</t>
  </si>
  <si>
    <t>Выплаты на проведение НИОКР</t>
  </si>
  <si>
    <t>Выплаты по приобретению объектов ОС, земельных участков</t>
  </si>
  <si>
    <t>4.1.3</t>
  </si>
  <si>
    <t>4.1.4</t>
  </si>
  <si>
    <t>4.1.5</t>
  </si>
  <si>
    <t>4.1.6</t>
  </si>
  <si>
    <t>Прочие выплаты, связанные с инвестициями в основной капитал</t>
  </si>
  <si>
    <t>Прочие выплаты по инвестиционной деятельности</t>
  </si>
  <si>
    <t>Поступления  по полученным кредитам и займам всего, в том числе</t>
  </si>
  <si>
    <t>по долгосрочным</t>
  </si>
  <si>
    <t>по краткосрочным</t>
  </si>
  <si>
    <t>Погашение кредитов и займов всего, в том числе</t>
  </si>
  <si>
    <t>Поступления от реализации финансовых инструментов (векселей, облигаций и пр.)</t>
  </si>
  <si>
    <t>Прочие поступления по финансовой деятельности</t>
  </si>
  <si>
    <t>5.5</t>
  </si>
  <si>
    <t>5.6</t>
  </si>
  <si>
    <t>6.5</t>
  </si>
  <si>
    <t>Прочие выплаты по финансовой деятельности</t>
  </si>
  <si>
    <t>Объем финансирования мероприятий 
по технологическому присоединению льготных категорий заявителей максимальной присоединяемой мощностью до 150 кВт, в том числе за счет:</t>
  </si>
  <si>
    <t>инвестиционной составляющей в тарифе</t>
  </si>
  <si>
    <t>амортизации, учтенной в тарифе</t>
  </si>
  <si>
    <t>кредитов</t>
  </si>
  <si>
    <t>Год раскрытия информации: 2016 год</t>
  </si>
  <si>
    <t>ПАО "МРСК Сибири"</t>
  </si>
  <si>
    <r>
      <rPr>
        <b/>
        <sz val="14"/>
        <color indexed="8"/>
        <rFont val="Times New Roman"/>
        <family val="1"/>
        <charset val="204"/>
      </rPr>
      <t xml:space="preserve">на период </t>
    </r>
    <r>
      <rPr>
        <b/>
        <u/>
        <sz val="14"/>
        <color indexed="8"/>
        <rFont val="Times New Roman"/>
        <family val="1"/>
        <charset val="204"/>
      </rPr>
      <t xml:space="preserve"> 2016-2020 гг_</t>
    </r>
  </si>
  <si>
    <t>Факт</t>
  </si>
  <si>
    <t>Год 2016</t>
  </si>
  <si>
    <t>ф.2</t>
  </si>
  <si>
    <t>5-З</t>
  </si>
  <si>
    <t>ф.1.3</t>
  </si>
  <si>
    <t xml:space="preserve">От услуг по передаче электроэнергии </t>
  </si>
  <si>
    <t>От услуг по технологическому присоединению</t>
  </si>
  <si>
    <t>От продажи электроэнергии</t>
  </si>
  <si>
    <t>Поступления от реализации услуг по передаче электроэнергии</t>
  </si>
  <si>
    <t>Поступления от реализации услуг по технологическому присоединению</t>
  </si>
  <si>
    <t>Поступления от продажи электроэнергии</t>
  </si>
  <si>
    <t>Оплата услуг распределительных сетевых компаний</t>
  </si>
  <si>
    <t>2.10</t>
  </si>
  <si>
    <t>Прочие платежи</t>
  </si>
  <si>
    <t>Итого сальдо денежных средств по Обществу (7 + 8 + 9 + 10)</t>
  </si>
  <si>
    <t>EBITDA*</t>
  </si>
  <si>
    <t>По оплате услуг на передачe тепловой энергии</t>
  </si>
  <si>
    <t>млн кВт.ч</t>
  </si>
  <si>
    <t>Собственная НВВ cетевой компании</t>
  </si>
  <si>
    <t>Поправила разрядность от плана</t>
  </si>
  <si>
    <t>МУП "Горэлектросети"</t>
  </si>
  <si>
    <t>На инвестиции</t>
  </si>
  <si>
    <t>2.11</t>
  </si>
  <si>
    <t>2.12</t>
  </si>
  <si>
    <t>2.13</t>
  </si>
  <si>
    <t>Оплата сырья, материалов, запасных частей, инструментов</t>
  </si>
  <si>
    <t>Оплата прочих услуг производственного характера</t>
  </si>
  <si>
    <t>Арендная плата и лизинговые платежи</t>
  </si>
  <si>
    <t>Прочая кредиторская задолженность</t>
  </si>
  <si>
    <r>
      <rPr>
        <b/>
        <sz val="14"/>
        <color indexed="8"/>
        <rFont val="Times New Roman"/>
        <family val="1"/>
        <charset val="204"/>
      </rPr>
      <t xml:space="preserve">на период </t>
    </r>
    <r>
      <rPr>
        <b/>
        <u/>
        <sz val="14"/>
        <color indexed="8"/>
        <rFont val="Times New Roman"/>
        <family val="1"/>
        <charset val="204"/>
      </rPr>
      <t xml:space="preserve">   2021 - 2025 гг</t>
    </r>
  </si>
  <si>
    <t>Год раскрытия информации: 2024 год</t>
  </si>
  <si>
    <r>
      <rPr>
        <b/>
        <sz val="14"/>
        <color indexed="8"/>
        <rFont val="Times New Roman"/>
        <family val="1"/>
        <charset val="204"/>
      </rPr>
      <t xml:space="preserve">на период  </t>
    </r>
    <r>
      <rPr>
        <b/>
        <u/>
        <sz val="14"/>
        <color indexed="8"/>
        <rFont val="Times New Roman"/>
        <family val="1"/>
        <charset val="204"/>
      </rPr>
      <t>2024 года</t>
    </r>
  </si>
  <si>
    <t>2024 год</t>
  </si>
</sst>
</file>

<file path=xl/styles.xml><?xml version="1.0" encoding="utf-8"?>
<styleSheet xmlns="http://schemas.openxmlformats.org/spreadsheetml/2006/main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#,##0.0"/>
    <numFmt numFmtId="170" formatCode="#,##0.000"/>
    <numFmt numFmtId="171" formatCode="0.00000"/>
  </numFmts>
  <fonts count="6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u/>
      <sz val="10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rgb="FFE6FFCD"/>
      <name val="Times New Roman"/>
      <family val="1"/>
      <charset val="204"/>
    </font>
    <font>
      <sz val="12"/>
      <color rgb="FFB7ECFF"/>
      <name val="Times New Roman"/>
      <family val="1"/>
      <charset val="204"/>
    </font>
    <font>
      <sz val="12"/>
      <color theme="5" tint="0.79998168889431442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rgb="FFB7ECFF"/>
      <name val="Times New Roman"/>
      <family val="1"/>
      <charset val="204"/>
    </font>
    <font>
      <b/>
      <sz val="12"/>
      <color rgb="FFE6FFCD"/>
      <name val="Times New Roman"/>
      <family val="1"/>
      <charset val="204"/>
    </font>
    <font>
      <sz val="12"/>
      <color theme="0" tint="-4.9989318521683403E-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9" tint="0.59999389629810485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sz val="12"/>
      <color theme="9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7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9" fillId="0" borderId="0"/>
    <xf numFmtId="0" fontId="37" fillId="0" borderId="0"/>
    <xf numFmtId="0" fontId="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23" borderId="8" applyNumberFormat="0" applyFont="0" applyAlignment="0" applyProtection="0"/>
    <xf numFmtId="9" fontId="2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6" fillId="0" borderId="9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5" fontId="37" fillId="0" borderId="0" applyFont="0" applyFill="0" applyBorder="0" applyAlignment="0" applyProtection="0"/>
    <xf numFmtId="166" fontId="22" fillId="0" borderId="0" applyFont="0" applyFill="0" applyBorder="0" applyAlignment="0" applyProtection="0"/>
    <xf numFmtId="167" fontId="37" fillId="0" borderId="0" applyFont="0" applyFill="0" applyBorder="0" applyAlignment="0" applyProtection="0"/>
    <xf numFmtId="0" fontId="29" fillId="4" borderId="0" applyNumberFormat="0" applyBorder="0" applyAlignment="0" applyProtection="0"/>
    <xf numFmtId="0" fontId="37" fillId="26" borderId="61" applyNumberFormat="0" applyFont="0" applyAlignment="0" applyProtection="0"/>
  </cellStyleXfs>
  <cellXfs count="373">
    <xf numFmtId="0" fontId="0" fillId="0" borderId="0" xfId="0"/>
    <xf numFmtId="0" fontId="1" fillId="0" borderId="0" xfId="41"/>
    <xf numFmtId="0" fontId="2" fillId="0" borderId="0" xfId="41" applyFont="1" applyAlignment="1">
      <alignment horizontal="right" vertical="center"/>
    </xf>
    <xf numFmtId="0" fontId="2" fillId="0" borderId="0" xfId="41" applyFont="1" applyAlignment="1">
      <alignment horizontal="right"/>
    </xf>
    <xf numFmtId="0" fontId="3" fillId="0" borderId="0" xfId="41" applyFont="1" applyAlignment="1">
      <alignment horizontal="center"/>
    </xf>
    <xf numFmtId="0" fontId="3" fillId="0" borderId="0" xfId="41" applyFont="1" applyAlignment="1">
      <alignment horizontal="center" wrapText="1"/>
    </xf>
    <xf numFmtId="0" fontId="40" fillId="0" borderId="0" xfId="51" applyFont="1" applyAlignment="1">
      <alignment horizontal="center" vertical="center"/>
    </xf>
    <xf numFmtId="0" fontId="1" fillId="0" borderId="0" xfId="41" applyAlignment="1">
      <alignment vertical="center"/>
    </xf>
    <xf numFmtId="164" fontId="3" fillId="24" borderId="10" xfId="41" applyNumberFormat="1" applyFont="1" applyFill="1" applyBorder="1" applyAlignment="1">
      <alignment horizontal="justify" vertical="center" wrapText="1"/>
    </xf>
    <xf numFmtId="164" fontId="1" fillId="24" borderId="10" xfId="41" applyNumberFormat="1" applyFill="1" applyBorder="1" applyAlignment="1">
      <alignment horizontal="justify" vertical="center" wrapText="1"/>
    </xf>
    <xf numFmtId="164" fontId="1" fillId="24" borderId="10" xfId="41" applyNumberFormat="1" applyFill="1" applyBorder="1" applyAlignment="1">
      <alignment horizontal="right" vertical="center"/>
    </xf>
    <xf numFmtId="164" fontId="3" fillId="24" borderId="10" xfId="41" applyNumberFormat="1" applyFont="1" applyFill="1" applyBorder="1" applyAlignment="1">
      <alignment horizontal="right" vertical="center"/>
    </xf>
    <xf numFmtId="164" fontId="1" fillId="24" borderId="10" xfId="41" applyNumberFormat="1" applyFill="1" applyBorder="1" applyAlignment="1">
      <alignment vertical="center"/>
    </xf>
    <xf numFmtId="0" fontId="1" fillId="0" borderId="0" xfId="41" applyAlignment="1">
      <alignment wrapText="1"/>
    </xf>
    <xf numFmtId="0" fontId="41" fillId="0" borderId="0" xfId="41" applyFont="1" applyAlignment="1">
      <alignment horizontal="center" wrapText="1"/>
    </xf>
    <xf numFmtId="49" fontId="31" fillId="0" borderId="11" xfId="0" applyNumberFormat="1" applyFont="1" applyBorder="1" applyAlignment="1">
      <alignment horizontal="center" vertical="center"/>
    </xf>
    <xf numFmtId="49" fontId="30" fillId="0" borderId="11" xfId="0" applyNumberFormat="1" applyFont="1" applyBorder="1" applyAlignment="1">
      <alignment horizontal="center" vertical="center"/>
    </xf>
    <xf numFmtId="164" fontId="3" fillId="0" borderId="10" xfId="41" applyNumberFormat="1" applyFont="1" applyBorder="1" applyAlignment="1">
      <alignment horizontal="right" vertical="center"/>
    </xf>
    <xf numFmtId="0" fontId="3" fillId="0" borderId="0" xfId="41" applyFont="1" applyAlignment="1">
      <alignment horizontal="center" vertical="center"/>
    </xf>
    <xf numFmtId="0" fontId="3" fillId="0" borderId="0" xfId="41" applyFont="1" applyAlignment="1">
      <alignment horizontal="center" vertical="center" wrapText="1"/>
    </xf>
    <xf numFmtId="0" fontId="1" fillId="0" borderId="0" xfId="41" applyAlignment="1">
      <alignment horizontal="center" vertical="center"/>
    </xf>
    <xf numFmtId="0" fontId="4" fillId="0" borderId="0" xfId="41" applyFont="1" applyAlignment="1">
      <alignment horizontal="center" vertical="center" wrapText="1"/>
    </xf>
    <xf numFmtId="0" fontId="1" fillId="0" borderId="0" xfId="41" applyAlignment="1">
      <alignment horizontal="center" vertical="center" wrapText="1"/>
    </xf>
    <xf numFmtId="0" fontId="3" fillId="0" borderId="0" xfId="41" applyFont="1" applyAlignment="1">
      <alignment vertical="center"/>
    </xf>
    <xf numFmtId="164" fontId="3" fillId="24" borderId="10" xfId="41" applyNumberFormat="1" applyFont="1" applyFill="1" applyBorder="1" applyAlignment="1">
      <alignment vertical="center"/>
    </xf>
    <xf numFmtId="0" fontId="40" fillId="0" borderId="0" xfId="51" applyFont="1" applyAlignment="1">
      <alignment horizontal="center" vertical="center" wrapText="1"/>
    </xf>
    <xf numFmtId="0" fontId="3" fillId="0" borderId="12" xfId="41" applyFont="1" applyBorder="1" applyAlignment="1">
      <alignment horizontal="center" vertical="center"/>
    </xf>
    <xf numFmtId="0" fontId="3" fillId="0" borderId="13" xfId="41" applyFont="1" applyBorder="1" applyAlignment="1">
      <alignment vertical="center"/>
    </xf>
    <xf numFmtId="0" fontId="1" fillId="0" borderId="13" xfId="41" applyBorder="1" applyAlignment="1">
      <alignment vertical="center"/>
    </xf>
    <xf numFmtId="0" fontId="1" fillId="0" borderId="14" xfId="41" applyBorder="1" applyAlignment="1">
      <alignment vertical="center"/>
    </xf>
    <xf numFmtId="164" fontId="3" fillId="24" borderId="15" xfId="41" applyNumberFormat="1" applyFont="1" applyFill="1" applyBorder="1" applyAlignment="1">
      <alignment horizontal="right" vertical="center"/>
    </xf>
    <xf numFmtId="0" fontId="1" fillId="0" borderId="16" xfId="41" applyBorder="1" applyAlignment="1">
      <alignment vertical="center"/>
    </xf>
    <xf numFmtId="164" fontId="3" fillId="24" borderId="12" xfId="41" applyNumberFormat="1" applyFont="1" applyFill="1" applyBorder="1" applyAlignment="1">
      <alignment horizontal="right" vertical="center"/>
    </xf>
    <xf numFmtId="0" fontId="3" fillId="0" borderId="17" xfId="41" applyFont="1" applyBorder="1" applyAlignment="1">
      <alignment vertical="center"/>
    </xf>
    <xf numFmtId="164" fontId="3" fillId="24" borderId="18" xfId="41" applyNumberFormat="1" applyFont="1" applyFill="1" applyBorder="1" applyAlignment="1">
      <alignment vertical="center"/>
    </xf>
    <xf numFmtId="0" fontId="3" fillId="0" borderId="19" xfId="41" applyFont="1" applyBorder="1" applyAlignment="1">
      <alignment vertical="center"/>
    </xf>
    <xf numFmtId="0" fontId="30" fillId="0" borderId="11" xfId="0" applyFont="1" applyBorder="1" applyAlignment="1">
      <alignment horizontal="center" vertical="center"/>
    </xf>
    <xf numFmtId="0" fontId="31" fillId="0" borderId="11" xfId="0" applyFont="1" applyBorder="1" applyAlignment="1">
      <alignment horizontal="center" vertical="center"/>
    </xf>
    <xf numFmtId="0" fontId="31" fillId="0" borderId="20" xfId="0" applyFont="1" applyBorder="1" applyAlignment="1">
      <alignment horizontal="center" vertical="center"/>
    </xf>
    <xf numFmtId="0" fontId="30" fillId="0" borderId="21" xfId="0" applyFont="1" applyBorder="1" applyAlignment="1">
      <alignment horizontal="center" vertical="center"/>
    </xf>
    <xf numFmtId="49" fontId="30" fillId="0" borderId="22" xfId="0" applyNumberFormat="1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0" fontId="31" fillId="0" borderId="24" xfId="0" applyFont="1" applyBorder="1" applyAlignment="1">
      <alignment horizontal="center" vertical="center"/>
    </xf>
    <xf numFmtId="0" fontId="31" fillId="0" borderId="25" xfId="0" applyFont="1" applyBorder="1" applyAlignment="1">
      <alignment horizontal="center" vertical="center"/>
    </xf>
    <xf numFmtId="0" fontId="30" fillId="0" borderId="26" xfId="0" applyFont="1" applyBorder="1" applyAlignment="1">
      <alignment horizontal="center" vertical="center"/>
    </xf>
    <xf numFmtId="0" fontId="30" fillId="0" borderId="27" xfId="0" applyFont="1" applyBorder="1" applyAlignment="1">
      <alignment vertical="center" wrapText="1"/>
    </xf>
    <xf numFmtId="0" fontId="31" fillId="0" borderId="27" xfId="0" applyFont="1" applyBorder="1" applyAlignment="1">
      <alignment vertical="center" wrapText="1"/>
    </xf>
    <xf numFmtId="0" fontId="32" fillId="0" borderId="27" xfId="0" applyFont="1" applyBorder="1" applyAlignment="1">
      <alignment vertical="center" wrapText="1"/>
    </xf>
    <xf numFmtId="0" fontId="31" fillId="0" borderId="28" xfId="0" applyFont="1" applyBorder="1" applyAlignment="1">
      <alignment vertical="center" wrapText="1"/>
    </xf>
    <xf numFmtId="0" fontId="30" fillId="0" borderId="29" xfId="0" applyFont="1" applyBorder="1" applyAlignment="1">
      <alignment vertical="center" wrapText="1"/>
    </xf>
    <xf numFmtId="0" fontId="31" fillId="0" borderId="27" xfId="0" applyFont="1" applyBorder="1" applyAlignment="1">
      <alignment horizontal="right" vertical="center" wrapText="1"/>
    </xf>
    <xf numFmtId="0" fontId="31" fillId="0" borderId="30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" fillId="0" borderId="18" xfId="41" applyFont="1" applyBorder="1" applyAlignment="1">
      <alignment horizontal="center" vertical="center" wrapText="1"/>
    </xf>
    <xf numFmtId="0" fontId="3" fillId="0" borderId="19" xfId="41" applyFont="1" applyBorder="1" applyAlignment="1">
      <alignment horizontal="center" vertical="center" wrapText="1"/>
    </xf>
    <xf numFmtId="0" fontId="30" fillId="0" borderId="32" xfId="0" applyFont="1" applyBorder="1" applyAlignment="1">
      <alignment horizontal="center" vertical="center"/>
    </xf>
    <xf numFmtId="0" fontId="30" fillId="0" borderId="33" xfId="0" applyFont="1" applyBorder="1" applyAlignment="1">
      <alignment vertical="center" wrapText="1"/>
    </xf>
    <xf numFmtId="0" fontId="30" fillId="0" borderId="34" xfId="0" applyFont="1" applyBorder="1" applyAlignment="1">
      <alignment horizontal="center" vertical="center"/>
    </xf>
    <xf numFmtId="164" fontId="3" fillId="24" borderId="35" xfId="41" applyNumberFormat="1" applyFont="1" applyFill="1" applyBorder="1" applyAlignment="1">
      <alignment horizontal="justify" vertical="center" wrapText="1"/>
    </xf>
    <xf numFmtId="0" fontId="3" fillId="0" borderId="36" xfId="41" applyFont="1" applyBorder="1" applyAlignment="1">
      <alignment vertical="center"/>
    </xf>
    <xf numFmtId="0" fontId="8" fillId="0" borderId="37" xfId="41" applyFont="1" applyBorder="1" applyAlignment="1">
      <alignment horizontal="center" vertical="center"/>
    </xf>
    <xf numFmtId="0" fontId="8" fillId="0" borderId="38" xfId="41" applyFont="1" applyBorder="1" applyAlignment="1">
      <alignment horizontal="center" vertical="center" wrapText="1"/>
    </xf>
    <xf numFmtId="0" fontId="8" fillId="0" borderId="39" xfId="41" applyFont="1" applyBorder="1" applyAlignment="1">
      <alignment horizontal="center" vertical="center" wrapText="1"/>
    </xf>
    <xf numFmtId="0" fontId="8" fillId="24" borderId="40" xfId="41" applyFont="1" applyFill="1" applyBorder="1" applyAlignment="1">
      <alignment horizontal="center" vertical="center"/>
    </xf>
    <xf numFmtId="0" fontId="8" fillId="24" borderId="41" xfId="41" applyFont="1" applyFill="1" applyBorder="1" applyAlignment="1">
      <alignment horizontal="center" vertical="center"/>
    </xf>
    <xf numFmtId="0" fontId="3" fillId="0" borderId="26" xfId="41" applyFont="1" applyBorder="1" applyAlignment="1">
      <alignment horizontal="center" vertical="center"/>
    </xf>
    <xf numFmtId="0" fontId="3" fillId="0" borderId="42" xfId="41" applyFont="1" applyBorder="1" applyAlignment="1">
      <alignment horizontal="center" vertical="center" wrapText="1"/>
    </xf>
    <xf numFmtId="0" fontId="30" fillId="0" borderId="42" xfId="0" applyFont="1" applyBorder="1" applyAlignment="1">
      <alignment horizontal="center" vertical="center"/>
    </xf>
    <xf numFmtId="0" fontId="30" fillId="0" borderId="33" xfId="0" applyFont="1" applyBorder="1" applyAlignment="1">
      <alignment horizontal="center" vertical="center"/>
    </xf>
    <xf numFmtId="0" fontId="31" fillId="0" borderId="27" xfId="0" applyFont="1" applyBorder="1" applyAlignment="1">
      <alignment horizontal="center" vertical="center"/>
    </xf>
    <xf numFmtId="0" fontId="30" fillId="0" borderId="27" xfId="0" applyFont="1" applyBorder="1" applyAlignment="1">
      <alignment horizontal="center" vertical="center"/>
    </xf>
    <xf numFmtId="0" fontId="31" fillId="0" borderId="28" xfId="0" applyFont="1" applyBorder="1" applyAlignment="1">
      <alignment horizontal="center" vertical="center"/>
    </xf>
    <xf numFmtId="0" fontId="30" fillId="0" borderId="29" xfId="0" applyFont="1" applyBorder="1" applyAlignment="1">
      <alignment horizontal="center" vertical="center"/>
    </xf>
    <xf numFmtId="0" fontId="31" fillId="0" borderId="31" xfId="0" applyFont="1" applyBorder="1" applyAlignment="1">
      <alignment horizontal="center" vertical="center"/>
    </xf>
    <xf numFmtId="49" fontId="31" fillId="0" borderId="22" xfId="0" applyNumberFormat="1" applyFont="1" applyBorder="1" applyAlignment="1">
      <alignment horizontal="center" vertical="center"/>
    </xf>
    <xf numFmtId="0" fontId="30" fillId="0" borderId="30" xfId="0" applyFont="1" applyBorder="1" applyAlignment="1">
      <alignment vertical="center" wrapText="1"/>
    </xf>
    <xf numFmtId="0" fontId="30" fillId="0" borderId="30" xfId="0" applyFont="1" applyBorder="1" applyAlignment="1">
      <alignment horizontal="center" vertical="center"/>
    </xf>
    <xf numFmtId="164" fontId="3" fillId="24" borderId="18" xfId="41" applyNumberFormat="1" applyFont="1" applyFill="1" applyBorder="1" applyAlignment="1">
      <alignment horizontal="right" vertical="center"/>
    </xf>
    <xf numFmtId="164" fontId="3" fillId="24" borderId="35" xfId="41" applyNumberFormat="1" applyFont="1" applyFill="1" applyBorder="1" applyAlignment="1">
      <alignment vertical="center"/>
    </xf>
    <xf numFmtId="0" fontId="31" fillId="0" borderId="37" xfId="0" applyFont="1" applyBorder="1" applyAlignment="1">
      <alignment horizontal="center" vertical="center"/>
    </xf>
    <xf numFmtId="0" fontId="32" fillId="0" borderId="38" xfId="0" applyFont="1" applyBorder="1" applyAlignment="1">
      <alignment vertical="center" wrapText="1"/>
    </xf>
    <xf numFmtId="0" fontId="31" fillId="0" borderId="38" xfId="0" applyFont="1" applyBorder="1" applyAlignment="1">
      <alignment horizontal="center" vertical="center"/>
    </xf>
    <xf numFmtId="0" fontId="31" fillId="0" borderId="39" xfId="0" applyFont="1" applyBorder="1" applyAlignment="1">
      <alignment horizontal="center" vertical="center"/>
    </xf>
    <xf numFmtId="164" fontId="1" fillId="24" borderId="40" xfId="41" applyNumberFormat="1" applyFill="1" applyBorder="1" applyAlignment="1">
      <alignment horizontal="right" vertical="center"/>
    </xf>
    <xf numFmtId="0" fontId="1" fillId="0" borderId="41" xfId="41" applyBorder="1" applyAlignment="1">
      <alignment vertical="center"/>
    </xf>
    <xf numFmtId="49" fontId="30" fillId="0" borderId="32" xfId="0" applyNumberFormat="1" applyFont="1" applyBorder="1" applyAlignment="1">
      <alignment horizontal="center" vertical="center"/>
    </xf>
    <xf numFmtId="0" fontId="31" fillId="0" borderId="33" xfId="0" applyFont="1" applyBorder="1" applyAlignment="1">
      <alignment horizontal="center" vertical="center"/>
    </xf>
    <xf numFmtId="0" fontId="31" fillId="0" borderId="34" xfId="0" applyFont="1" applyBorder="1" applyAlignment="1">
      <alignment horizontal="center" vertical="center"/>
    </xf>
    <xf numFmtId="164" fontId="1" fillId="24" borderId="35" xfId="41" applyNumberFormat="1" applyFill="1" applyBorder="1" applyAlignment="1">
      <alignment vertical="center"/>
    </xf>
    <xf numFmtId="0" fontId="1" fillId="0" borderId="36" xfId="41" applyBorder="1" applyAlignment="1">
      <alignment vertical="center"/>
    </xf>
    <xf numFmtId="49" fontId="31" fillId="0" borderId="37" xfId="0" applyNumberFormat="1" applyFont="1" applyBorder="1" applyAlignment="1">
      <alignment horizontal="center" vertical="center"/>
    </xf>
    <xf numFmtId="0" fontId="34" fillId="0" borderId="38" xfId="0" applyFont="1" applyBorder="1" applyAlignment="1">
      <alignment vertical="center" wrapText="1"/>
    </xf>
    <xf numFmtId="164" fontId="1" fillId="24" borderId="40" xfId="41" applyNumberFormat="1" applyFill="1" applyBorder="1" applyAlignment="1">
      <alignment vertical="center"/>
    </xf>
    <xf numFmtId="0" fontId="30" fillId="0" borderId="20" xfId="0" applyFont="1" applyBorder="1" applyAlignment="1">
      <alignment horizontal="center" vertical="center"/>
    </xf>
    <xf numFmtId="0" fontId="30" fillId="0" borderId="28" xfId="0" applyFont="1" applyBorder="1" applyAlignment="1">
      <alignment vertical="center" wrapText="1"/>
    </xf>
    <xf numFmtId="164" fontId="1" fillId="24" borderId="15" xfId="41" applyNumberFormat="1" applyFill="1" applyBorder="1" applyAlignment="1">
      <alignment vertical="center"/>
    </xf>
    <xf numFmtId="49" fontId="31" fillId="0" borderId="14" xfId="0" applyNumberFormat="1" applyFont="1" applyBorder="1" applyAlignment="1">
      <alignment horizontal="center" vertical="center"/>
    </xf>
    <xf numFmtId="0" fontId="3" fillId="0" borderId="43" xfId="41" applyFont="1" applyBorder="1" applyAlignment="1">
      <alignment horizontal="center" vertical="center" wrapText="1"/>
    </xf>
    <xf numFmtId="0" fontId="8" fillId="24" borderId="44" xfId="41" applyFont="1" applyFill="1" applyBorder="1" applyAlignment="1">
      <alignment horizontal="center" vertical="center"/>
    </xf>
    <xf numFmtId="0" fontId="3" fillId="0" borderId="45" xfId="41" applyFont="1" applyBorder="1" applyAlignment="1">
      <alignment vertical="center"/>
    </xf>
    <xf numFmtId="0" fontId="1" fillId="0" borderId="46" xfId="41" applyBorder="1" applyAlignment="1">
      <alignment vertical="center"/>
    </xf>
    <xf numFmtId="0" fontId="3" fillId="0" borderId="46" xfId="41" applyFont="1" applyBorder="1" applyAlignment="1">
      <alignment vertical="center"/>
    </xf>
    <xf numFmtId="0" fontId="1" fillId="0" borderId="47" xfId="41" applyBorder="1" applyAlignment="1">
      <alignment vertical="center"/>
    </xf>
    <xf numFmtId="0" fontId="3" fillId="0" borderId="48" xfId="41" applyFont="1" applyBorder="1" applyAlignment="1">
      <alignment vertical="center"/>
    </xf>
    <xf numFmtId="0" fontId="3" fillId="0" borderId="43" xfId="41" applyFont="1" applyBorder="1" applyAlignment="1">
      <alignment vertical="center"/>
    </xf>
    <xf numFmtId="0" fontId="1" fillId="0" borderId="44" xfId="41" applyBorder="1" applyAlignment="1">
      <alignment vertical="center"/>
    </xf>
    <xf numFmtId="0" fontId="1" fillId="0" borderId="45" xfId="41" applyBorder="1" applyAlignment="1">
      <alignment vertical="center"/>
    </xf>
    <xf numFmtId="0" fontId="3" fillId="0" borderId="49" xfId="41" applyFont="1" applyBorder="1" applyAlignment="1">
      <alignment horizontal="center" vertical="center" wrapText="1"/>
    </xf>
    <xf numFmtId="0" fontId="8" fillId="24" borderId="50" xfId="41" applyFont="1" applyFill="1" applyBorder="1" applyAlignment="1">
      <alignment horizontal="center" vertical="center"/>
    </xf>
    <xf numFmtId="0" fontId="3" fillId="0" borderId="51" xfId="41" applyFont="1" applyBorder="1" applyAlignment="1">
      <alignment vertical="center"/>
    </xf>
    <xf numFmtId="0" fontId="1" fillId="0" borderId="52" xfId="41" applyBorder="1" applyAlignment="1">
      <alignment vertical="center"/>
    </xf>
    <xf numFmtId="0" fontId="3" fillId="0" borderId="52" xfId="41" applyFont="1" applyBorder="1" applyAlignment="1">
      <alignment vertical="center"/>
    </xf>
    <xf numFmtId="0" fontId="1" fillId="0" borderId="53" xfId="41" applyBorder="1" applyAlignment="1">
      <alignment vertical="center"/>
    </xf>
    <xf numFmtId="0" fontId="3" fillId="0" borderId="54" xfId="41" applyFont="1" applyBorder="1" applyAlignment="1">
      <alignment vertical="center"/>
    </xf>
    <xf numFmtId="0" fontId="3" fillId="0" borderId="49" xfId="41" applyFont="1" applyBorder="1" applyAlignment="1">
      <alignment vertical="center"/>
    </xf>
    <xf numFmtId="0" fontId="1" fillId="0" borderId="50" xfId="41" applyBorder="1" applyAlignment="1">
      <alignment vertical="center"/>
    </xf>
    <xf numFmtId="0" fontId="1" fillId="0" borderId="51" xfId="41" applyBorder="1" applyAlignment="1">
      <alignment vertical="center"/>
    </xf>
    <xf numFmtId="0" fontId="3" fillId="0" borderId="0" xfId="41" applyFont="1"/>
    <xf numFmtId="0" fontId="4" fillId="0" borderId="0" xfId="41" applyFont="1" applyAlignment="1">
      <alignment horizontal="center" wrapText="1"/>
    </xf>
    <xf numFmtId="0" fontId="1" fillId="0" borderId="0" xfId="41" applyAlignment="1">
      <alignment horizontal="left"/>
    </xf>
    <xf numFmtId="0" fontId="42" fillId="0" borderId="0" xfId="51" applyFont="1" applyAlignment="1">
      <alignment vertical="center"/>
    </xf>
    <xf numFmtId="0" fontId="43" fillId="0" borderId="0" xfId="51" applyFont="1"/>
    <xf numFmtId="0" fontId="44" fillId="0" borderId="0" xfId="51" applyFont="1" applyAlignment="1">
      <alignment vertical="center"/>
    </xf>
    <xf numFmtId="0" fontId="45" fillId="0" borderId="0" xfId="51" applyFont="1" applyAlignment="1">
      <alignment vertical="center"/>
    </xf>
    <xf numFmtId="0" fontId="1" fillId="0" borderId="0" xfId="41" applyAlignment="1">
      <alignment horizontal="right"/>
    </xf>
    <xf numFmtId="0" fontId="1" fillId="0" borderId="0" xfId="41" applyAlignment="1">
      <alignment horizontal="right" vertical="center"/>
    </xf>
    <xf numFmtId="0" fontId="3" fillId="0" borderId="37" xfId="41" applyFont="1" applyBorder="1" applyAlignment="1">
      <alignment horizontal="center" vertical="center" wrapText="1"/>
    </xf>
    <xf numFmtId="0" fontId="3" fillId="0" borderId="38" xfId="41" applyFont="1" applyBorder="1" applyAlignment="1">
      <alignment horizontal="center" vertical="center" wrapText="1"/>
    </xf>
    <xf numFmtId="0" fontId="3" fillId="0" borderId="40" xfId="41" applyFont="1" applyBorder="1" applyAlignment="1">
      <alignment horizontal="center" vertical="center" wrapText="1"/>
    </xf>
    <xf numFmtId="0" fontId="3" fillId="0" borderId="44" xfId="41" applyFont="1" applyBorder="1" applyAlignment="1">
      <alignment horizontal="center" vertical="center" wrapText="1"/>
    </xf>
    <xf numFmtId="0" fontId="3" fillId="0" borderId="50" xfId="41" applyFont="1" applyBorder="1" applyAlignment="1">
      <alignment horizontal="center" vertical="center" wrapText="1"/>
    </xf>
    <xf numFmtId="0" fontId="3" fillId="0" borderId="41" xfId="41" applyFont="1" applyBorder="1" applyAlignment="1">
      <alignment horizontal="center" vertical="center" wrapText="1"/>
    </xf>
    <xf numFmtId="0" fontId="4" fillId="0" borderId="14" xfId="41" applyFont="1" applyBorder="1" applyAlignment="1">
      <alignment horizontal="center" vertical="center" wrapText="1"/>
    </xf>
    <xf numFmtId="0" fontId="4" fillId="0" borderId="55" xfId="41" applyFont="1" applyBorder="1" applyAlignment="1">
      <alignment horizontal="center" vertical="center" wrapText="1"/>
    </xf>
    <xf numFmtId="0" fontId="3" fillId="0" borderId="56" xfId="41" applyFont="1" applyBorder="1" applyAlignment="1">
      <alignment horizontal="center" vertical="center" wrapText="1"/>
    </xf>
    <xf numFmtId="0" fontId="3" fillId="0" borderId="57" xfId="41" applyFont="1" applyBorder="1" applyAlignment="1">
      <alignment horizontal="center" vertical="center" wrapText="1"/>
    </xf>
    <xf numFmtId="0" fontId="3" fillId="0" borderId="58" xfId="41" applyFont="1" applyBorder="1" applyAlignment="1">
      <alignment horizontal="center" vertical="center" wrapText="1"/>
    </xf>
    <xf numFmtId="0" fontId="3" fillId="0" borderId="59" xfId="41" applyFont="1" applyBorder="1" applyAlignment="1">
      <alignment horizontal="center" vertical="center" wrapText="1"/>
    </xf>
    <xf numFmtId="0" fontId="3" fillId="0" borderId="60" xfId="41" applyFont="1" applyBorder="1" applyAlignment="1">
      <alignment horizontal="center" vertical="center" wrapText="1"/>
    </xf>
    <xf numFmtId="49" fontId="2" fillId="0" borderId="37" xfId="0" applyNumberFormat="1" applyFont="1" applyBorder="1" applyAlignment="1">
      <alignment horizontal="center" vertical="center"/>
    </xf>
    <xf numFmtId="0" fontId="2" fillId="0" borderId="38" xfId="0" applyFont="1" applyBorder="1" applyAlignment="1">
      <alignment vertical="center"/>
    </xf>
    <xf numFmtId="0" fontId="1" fillId="0" borderId="39" xfId="41" applyBorder="1" applyAlignment="1">
      <alignment horizontal="left" vertical="center" wrapText="1"/>
    </xf>
    <xf numFmtId="0" fontId="1" fillId="0" borderId="40" xfId="41" applyBorder="1" applyAlignment="1">
      <alignment horizontal="left" vertical="center" wrapText="1"/>
    </xf>
    <xf numFmtId="0" fontId="1" fillId="0" borderId="40" xfId="41" applyBorder="1" applyAlignment="1">
      <alignment horizontal="center" vertical="center" wrapText="1"/>
    </xf>
    <xf numFmtId="0" fontId="1" fillId="0" borderId="44" xfId="41" applyBorder="1" applyAlignment="1">
      <alignment horizontal="center" vertical="center" wrapText="1"/>
    </xf>
    <xf numFmtId="0" fontId="1" fillId="0" borderId="50" xfId="41" applyBorder="1" applyAlignment="1">
      <alignment horizontal="center" vertical="center" wrapText="1"/>
    </xf>
    <xf numFmtId="0" fontId="1" fillId="0" borderId="41" xfId="41" applyBorder="1" applyAlignment="1">
      <alignment horizontal="center" vertical="center" wrapText="1"/>
    </xf>
    <xf numFmtId="49" fontId="2" fillId="0" borderId="32" xfId="0" applyNumberFormat="1" applyFont="1" applyBorder="1" applyAlignment="1">
      <alignment horizontal="center" vertical="center"/>
    </xf>
    <xf numFmtId="0" fontId="2" fillId="0" borderId="33" xfId="0" applyFont="1" applyBorder="1" applyAlignment="1">
      <alignment vertical="center"/>
    </xf>
    <xf numFmtId="0" fontId="1" fillId="0" borderId="34" xfId="41" applyBorder="1" applyAlignment="1">
      <alignment horizontal="left" vertical="center" wrapText="1"/>
    </xf>
    <xf numFmtId="0" fontId="1" fillId="0" borderId="35" xfId="41" applyBorder="1" applyAlignment="1">
      <alignment horizontal="left" vertical="center" wrapText="1"/>
    </xf>
    <xf numFmtId="0" fontId="1" fillId="0" borderId="35" xfId="41" applyBorder="1"/>
    <xf numFmtId="0" fontId="1" fillId="0" borderId="45" xfId="41" applyBorder="1"/>
    <xf numFmtId="0" fontId="1" fillId="0" borderId="51" xfId="41" applyBorder="1"/>
    <xf numFmtId="0" fontId="1" fillId="0" borderId="36" xfId="41" applyBorder="1"/>
    <xf numFmtId="49" fontId="2" fillId="0" borderId="11" xfId="0" applyNumberFormat="1" applyFont="1" applyBorder="1" applyAlignment="1">
      <alignment horizontal="center" vertical="center"/>
    </xf>
    <xf numFmtId="0" fontId="2" fillId="0" borderId="27" xfId="0" applyFont="1" applyBorder="1" applyAlignment="1">
      <alignment vertical="center" wrapText="1"/>
    </xf>
    <xf numFmtId="0" fontId="1" fillId="0" borderId="24" xfId="41" applyBorder="1" applyAlignment="1">
      <alignment horizontal="left" vertical="center" wrapText="1"/>
    </xf>
    <xf numFmtId="0" fontId="1" fillId="0" borderId="10" xfId="41" applyBorder="1" applyAlignment="1">
      <alignment horizontal="left" vertical="center" wrapText="1"/>
    </xf>
    <xf numFmtId="0" fontId="1" fillId="0" borderId="10" xfId="41" applyBorder="1"/>
    <xf numFmtId="0" fontId="1" fillId="0" borderId="46" xfId="41" applyBorder="1"/>
    <xf numFmtId="0" fontId="1" fillId="0" borderId="52" xfId="41" applyBorder="1"/>
    <xf numFmtId="0" fontId="1" fillId="0" borderId="13" xfId="41" applyBorder="1"/>
    <xf numFmtId="0" fontId="2" fillId="0" borderId="27" xfId="0" applyFont="1" applyBorder="1" applyAlignment="1">
      <alignment vertical="center"/>
    </xf>
    <xf numFmtId="0" fontId="1" fillId="0" borderId="24" xfId="41" applyBorder="1" applyAlignment="1">
      <alignment horizontal="right" vertical="center" wrapText="1"/>
    </xf>
    <xf numFmtId="0" fontId="2" fillId="0" borderId="27" xfId="0" applyFont="1" applyBorder="1" applyAlignment="1">
      <alignment horizontal="right" vertical="center"/>
    </xf>
    <xf numFmtId="0" fontId="1" fillId="0" borderId="46" xfId="41" applyBorder="1" applyAlignment="1">
      <alignment horizontal="left" vertical="center" wrapText="1"/>
    </xf>
    <xf numFmtId="0" fontId="1" fillId="0" borderId="24" xfId="41" applyBorder="1" applyAlignment="1">
      <alignment horizontal="left" vertical="center" wrapText="1" indent="1"/>
    </xf>
    <xf numFmtId="0" fontId="1" fillId="0" borderId="10" xfId="41" applyBorder="1" applyAlignment="1">
      <alignment horizontal="left" vertical="center" wrapText="1" indent="1"/>
    </xf>
    <xf numFmtId="49" fontId="2" fillId="0" borderId="22" xfId="0" applyNumberFormat="1" applyFont="1" applyBorder="1" applyAlignment="1">
      <alignment horizontal="center" vertical="center"/>
    </xf>
    <xf numFmtId="0" fontId="1" fillId="0" borderId="42" xfId="41" applyBorder="1" applyAlignment="1">
      <alignment horizontal="left" vertical="center" wrapText="1"/>
    </xf>
    <xf numFmtId="0" fontId="1" fillId="0" borderId="18" xfId="41" applyBorder="1" applyAlignment="1">
      <alignment horizontal="left" vertical="center" wrapText="1"/>
    </xf>
    <xf numFmtId="0" fontId="1" fillId="0" borderId="18" xfId="41" applyBorder="1"/>
    <xf numFmtId="0" fontId="1" fillId="0" borderId="43" xfId="41" applyBorder="1"/>
    <xf numFmtId="0" fontId="1" fillId="0" borderId="49" xfId="41" applyBorder="1"/>
    <xf numFmtId="0" fontId="1" fillId="0" borderId="19" xfId="41" applyBorder="1"/>
    <xf numFmtId="0" fontId="1" fillId="0" borderId="40" xfId="41" applyBorder="1"/>
    <xf numFmtId="0" fontId="1" fillId="0" borderId="44" xfId="41" applyBorder="1"/>
    <xf numFmtId="0" fontId="1" fillId="0" borderId="50" xfId="41" applyBorder="1"/>
    <xf numFmtId="0" fontId="1" fillId="0" borderId="41" xfId="41" applyBorder="1"/>
    <xf numFmtId="0" fontId="2" fillId="0" borderId="30" xfId="0" applyFont="1" applyBorder="1" applyAlignment="1">
      <alignment vertical="center"/>
    </xf>
    <xf numFmtId="49" fontId="2" fillId="0" borderId="21" xfId="41" applyNumberFormat="1" applyFont="1" applyBorder="1" applyAlignment="1">
      <alignment horizontal="center" vertical="center"/>
    </xf>
    <xf numFmtId="0" fontId="35" fillId="0" borderId="29" xfId="41" applyFont="1" applyBorder="1" applyAlignment="1">
      <alignment horizontal="left" vertical="center" wrapText="1"/>
    </xf>
    <xf numFmtId="0" fontId="36" fillId="0" borderId="26" xfId="41" applyFont="1" applyBorder="1" applyAlignment="1">
      <alignment horizontal="left" vertical="center" wrapText="1"/>
    </xf>
    <xf numFmtId="0" fontId="1" fillId="0" borderId="12" xfId="41" applyBorder="1" applyAlignment="1">
      <alignment horizontal="left" vertical="center" wrapText="1"/>
    </xf>
    <xf numFmtId="0" fontId="1" fillId="0" borderId="12" xfId="41" applyBorder="1"/>
    <xf numFmtId="0" fontId="1" fillId="0" borderId="48" xfId="41" applyBorder="1"/>
    <xf numFmtId="0" fontId="1" fillId="0" borderId="54" xfId="41" applyBorder="1"/>
    <xf numFmtId="0" fontId="1" fillId="0" borderId="17" xfId="41" applyBorder="1"/>
    <xf numFmtId="49" fontId="2" fillId="0" borderId="11" xfId="41" applyNumberFormat="1" applyFont="1" applyBorder="1" applyAlignment="1">
      <alignment horizontal="center" vertical="center"/>
    </xf>
    <xf numFmtId="0" fontId="2" fillId="0" borderId="27" xfId="41" applyFont="1" applyBorder="1" applyAlignment="1">
      <alignment horizontal="left" vertical="center" wrapText="1" indent="3"/>
    </xf>
    <xf numFmtId="0" fontId="1" fillId="0" borderId="24" xfId="41" applyBorder="1" applyAlignment="1">
      <alignment horizontal="left" vertical="center" wrapText="1" indent="3"/>
    </xf>
    <xf numFmtId="0" fontId="1" fillId="0" borderId="0" xfId="41" applyAlignment="1">
      <alignment horizontal="left" vertical="center" wrapText="1" indent="4"/>
    </xf>
    <xf numFmtId="0" fontId="1" fillId="0" borderId="0" xfId="41" applyAlignment="1">
      <alignment horizontal="left" vertical="center"/>
    </xf>
    <xf numFmtId="1" fontId="3" fillId="0" borderId="0" xfId="41" applyNumberFormat="1" applyFont="1" applyAlignment="1">
      <alignment horizontal="left" vertical="top"/>
    </xf>
    <xf numFmtId="2" fontId="1" fillId="0" borderId="0" xfId="41" applyNumberFormat="1" applyAlignment="1">
      <alignment vertical="top"/>
    </xf>
    <xf numFmtId="49" fontId="1" fillId="0" borderId="0" xfId="41" applyNumberFormat="1" applyAlignment="1">
      <alignment horizontal="left" vertical="top" wrapText="1"/>
    </xf>
    <xf numFmtId="2" fontId="1" fillId="0" borderId="0" xfId="41" applyNumberFormat="1" applyAlignment="1">
      <alignment horizontal="center" vertical="top" wrapText="1"/>
    </xf>
    <xf numFmtId="49" fontId="2" fillId="0" borderId="22" xfId="41" applyNumberFormat="1" applyFont="1" applyBorder="1" applyAlignment="1">
      <alignment horizontal="center" vertical="center"/>
    </xf>
    <xf numFmtId="0" fontId="2" fillId="0" borderId="30" xfId="41" applyFont="1" applyBorder="1" applyAlignment="1">
      <alignment horizontal="left" vertical="center" wrapText="1" indent="3"/>
    </xf>
    <xf numFmtId="0" fontId="1" fillId="0" borderId="42" xfId="41" applyBorder="1" applyAlignment="1">
      <alignment horizontal="left" vertical="center" wrapText="1" indent="3"/>
    </xf>
    <xf numFmtId="49" fontId="2" fillId="25" borderId="22" xfId="41" applyNumberFormat="1" applyFont="1" applyFill="1" applyBorder="1" applyAlignment="1">
      <alignment horizontal="center" vertical="center"/>
    </xf>
    <xf numFmtId="0" fontId="2" fillId="25" borderId="30" xfId="41" applyFont="1" applyFill="1" applyBorder="1" applyAlignment="1">
      <alignment horizontal="left" vertical="center" wrapText="1" indent="3"/>
    </xf>
    <xf numFmtId="0" fontId="1" fillId="25" borderId="42" xfId="41" applyFill="1" applyBorder="1" applyAlignment="1">
      <alignment horizontal="left" vertical="center" wrapText="1" indent="3"/>
    </xf>
    <xf numFmtId="0" fontId="1" fillId="25" borderId="18" xfId="41" applyFill="1" applyBorder="1" applyAlignment="1">
      <alignment horizontal="left" vertical="center" wrapText="1"/>
    </xf>
    <xf numFmtId="0" fontId="1" fillId="25" borderId="18" xfId="41" applyFill="1" applyBorder="1"/>
    <xf numFmtId="0" fontId="1" fillId="25" borderId="43" xfId="41" applyFill="1" applyBorder="1"/>
    <xf numFmtId="0" fontId="1" fillId="25" borderId="49" xfId="41" applyFill="1" applyBorder="1"/>
    <xf numFmtId="0" fontId="1" fillId="25" borderId="19" xfId="41" applyFill="1" applyBorder="1"/>
    <xf numFmtId="49" fontId="2" fillId="25" borderId="20" xfId="41" applyNumberFormat="1" applyFont="1" applyFill="1" applyBorder="1" applyAlignment="1">
      <alignment horizontal="center" vertical="center"/>
    </xf>
    <xf numFmtId="0" fontId="2" fillId="25" borderId="28" xfId="41" applyFont="1" applyFill="1" applyBorder="1" applyAlignment="1">
      <alignment horizontal="left" vertical="center" wrapText="1" indent="3"/>
    </xf>
    <xf numFmtId="0" fontId="1" fillId="25" borderId="25" xfId="41" applyFill="1" applyBorder="1" applyAlignment="1">
      <alignment horizontal="left" vertical="center" wrapText="1" indent="3"/>
    </xf>
    <xf numFmtId="0" fontId="1" fillId="25" borderId="15" xfId="41" applyFill="1" applyBorder="1" applyAlignment="1">
      <alignment horizontal="left" vertical="center" wrapText="1"/>
    </xf>
    <xf numFmtId="0" fontId="1" fillId="25" borderId="15" xfId="41" applyFill="1" applyBorder="1"/>
    <xf numFmtId="0" fontId="1" fillId="25" borderId="47" xfId="41" applyFill="1" applyBorder="1"/>
    <xf numFmtId="0" fontId="1" fillId="25" borderId="53" xfId="41" applyFill="1" applyBorder="1"/>
    <xf numFmtId="0" fontId="1" fillId="25" borderId="16" xfId="41" applyFill="1" applyBorder="1"/>
    <xf numFmtId="0" fontId="4" fillId="0" borderId="0" xfId="41" applyFont="1" applyAlignment="1">
      <alignment wrapText="1"/>
    </xf>
    <xf numFmtId="0" fontId="1" fillId="0" borderId="0" xfId="41" applyAlignment="1">
      <alignment horizontal="center"/>
    </xf>
    <xf numFmtId="0" fontId="1" fillId="0" borderId="10" xfId="41" applyBorder="1" applyAlignment="1">
      <alignment horizontal="center" vertical="center" wrapText="1"/>
    </xf>
    <xf numFmtId="0" fontId="1" fillId="0" borderId="18" xfId="41" applyBorder="1" applyAlignment="1">
      <alignment horizontal="center" vertical="center" wrapText="1"/>
    </xf>
    <xf numFmtId="0" fontId="1" fillId="0" borderId="12" xfId="41" applyBorder="1" applyAlignment="1">
      <alignment horizontal="center" vertical="center" wrapText="1"/>
    </xf>
    <xf numFmtId="0" fontId="1" fillId="25" borderId="18" xfId="41" applyFill="1" applyBorder="1" applyAlignment="1">
      <alignment horizontal="center" vertical="center" wrapText="1"/>
    </xf>
    <xf numFmtId="0" fontId="1" fillId="25" borderId="15" xfId="41" applyFill="1" applyBorder="1" applyAlignment="1">
      <alignment horizontal="center" vertical="center" wrapText="1"/>
    </xf>
    <xf numFmtId="0" fontId="1" fillId="0" borderId="10" xfId="41" applyBorder="1" applyAlignment="1">
      <alignment horizontal="center"/>
    </xf>
    <xf numFmtId="0" fontId="1" fillId="0" borderId="18" xfId="41" applyBorder="1" applyAlignment="1">
      <alignment horizontal="center"/>
    </xf>
    <xf numFmtId="0" fontId="1" fillId="0" borderId="12" xfId="41" applyBorder="1" applyAlignment="1">
      <alignment horizontal="center"/>
    </xf>
    <xf numFmtId="0" fontId="1" fillId="25" borderId="18" xfId="41" applyFill="1" applyBorder="1" applyAlignment="1">
      <alignment horizontal="center"/>
    </xf>
    <xf numFmtId="0" fontId="1" fillId="25" borderId="15" xfId="41" applyFill="1" applyBorder="1" applyAlignment="1">
      <alignment horizontal="center"/>
    </xf>
    <xf numFmtId="168" fontId="1" fillId="0" borderId="10" xfId="41" applyNumberFormat="1" applyBorder="1" applyAlignment="1">
      <alignment horizontal="center" vertical="center" wrapText="1"/>
    </xf>
    <xf numFmtId="168" fontId="1" fillId="0" borderId="10" xfId="41" applyNumberFormat="1" applyBorder="1" applyAlignment="1">
      <alignment horizontal="center"/>
    </xf>
    <xf numFmtId="168" fontId="1" fillId="0" borderId="10" xfId="41" applyNumberFormat="1" applyBorder="1" applyAlignment="1">
      <alignment horizontal="center" wrapText="1"/>
    </xf>
    <xf numFmtId="168" fontId="1" fillId="0" borderId="18" xfId="41" applyNumberFormat="1" applyBorder="1" applyAlignment="1">
      <alignment horizontal="center" vertical="center" wrapText="1"/>
    </xf>
    <xf numFmtId="168" fontId="1" fillId="0" borderId="18" xfId="41" applyNumberFormat="1" applyBorder="1" applyAlignment="1">
      <alignment horizontal="center"/>
    </xf>
    <xf numFmtId="168" fontId="1" fillId="0" borderId="40" xfId="41" applyNumberFormat="1" applyBorder="1" applyAlignment="1">
      <alignment horizontal="center" vertical="center" wrapText="1"/>
    </xf>
    <xf numFmtId="168" fontId="1" fillId="0" borderId="35" xfId="41" applyNumberFormat="1" applyBorder="1" applyAlignment="1">
      <alignment horizontal="center" vertical="center" wrapText="1"/>
    </xf>
    <xf numFmtId="168" fontId="1" fillId="0" borderId="35" xfId="41" applyNumberFormat="1" applyBorder="1" applyAlignment="1">
      <alignment horizontal="center"/>
    </xf>
    <xf numFmtId="168" fontId="3" fillId="0" borderId="57" xfId="41" applyNumberFormat="1" applyFont="1" applyBorder="1" applyAlignment="1">
      <alignment horizontal="center" vertical="center" wrapText="1"/>
    </xf>
    <xf numFmtId="0" fontId="3" fillId="0" borderId="48" xfId="41" applyFont="1" applyBorder="1" applyAlignment="1">
      <alignment horizontal="center" vertical="center"/>
    </xf>
    <xf numFmtId="0" fontId="46" fillId="0" borderId="0" xfId="41" applyFont="1"/>
    <xf numFmtId="0" fontId="47" fillId="0" borderId="0" xfId="41" applyFont="1"/>
    <xf numFmtId="0" fontId="46" fillId="0" borderId="0" xfId="41" applyFont="1" applyAlignment="1">
      <alignment horizontal="center" vertical="center"/>
    </xf>
    <xf numFmtId="169" fontId="48" fillId="0" borderId="0" xfId="41" applyNumberFormat="1" applyFont="1" applyAlignment="1">
      <alignment horizontal="center" vertical="center" wrapText="1"/>
    </xf>
    <xf numFmtId="0" fontId="47" fillId="0" borderId="0" xfId="41" applyFont="1" applyAlignment="1">
      <alignment horizontal="center" vertical="center"/>
    </xf>
    <xf numFmtId="0" fontId="8" fillId="0" borderId="50" xfId="41" applyFont="1" applyBorder="1" applyAlignment="1">
      <alignment horizontal="center" vertical="center"/>
    </xf>
    <xf numFmtId="0" fontId="8" fillId="0" borderId="41" xfId="41" applyFont="1" applyBorder="1" applyAlignment="1">
      <alignment horizontal="center" vertical="center"/>
    </xf>
    <xf numFmtId="0" fontId="8" fillId="24" borderId="39" xfId="41" applyFont="1" applyFill="1" applyBorder="1" applyAlignment="1">
      <alignment horizontal="center" vertical="center"/>
    </xf>
    <xf numFmtId="0" fontId="46" fillId="0" borderId="0" xfId="41" applyFont="1" applyAlignment="1">
      <alignment vertical="center"/>
    </xf>
    <xf numFmtId="0" fontId="47" fillId="0" borderId="0" xfId="41" applyFont="1" applyAlignment="1">
      <alignment vertical="center"/>
    </xf>
    <xf numFmtId="164" fontId="3" fillId="24" borderId="45" xfId="41" applyNumberFormat="1" applyFont="1" applyFill="1" applyBorder="1" applyAlignment="1">
      <alignment horizontal="justify" vertical="center" wrapText="1"/>
    </xf>
    <xf numFmtId="4" fontId="30" fillId="0" borderId="51" xfId="0" applyNumberFormat="1" applyFont="1" applyBorder="1" applyAlignment="1">
      <alignment horizontal="center" vertical="center"/>
    </xf>
    <xf numFmtId="164" fontId="3" fillId="24" borderId="34" xfId="41" applyNumberFormat="1" applyFont="1" applyFill="1" applyBorder="1" applyAlignment="1">
      <alignment horizontal="justify" vertical="center" wrapText="1"/>
    </xf>
    <xf numFmtId="169" fontId="49" fillId="0" borderId="0" xfId="41" applyNumberFormat="1" applyFont="1" applyAlignment="1">
      <alignment horizontal="center" vertical="center" wrapText="1"/>
    </xf>
    <xf numFmtId="169" fontId="46" fillId="0" borderId="0" xfId="41" applyNumberFormat="1" applyFont="1" applyAlignment="1">
      <alignment horizontal="center" vertical="center" wrapText="1"/>
    </xf>
    <xf numFmtId="0" fontId="50" fillId="0" borderId="0" xfId="41" applyFont="1" applyAlignment="1">
      <alignment vertical="center"/>
    </xf>
    <xf numFmtId="164" fontId="1" fillId="24" borderId="46" xfId="41" applyNumberFormat="1" applyFill="1" applyBorder="1" applyAlignment="1">
      <alignment horizontal="justify" vertical="center" wrapText="1"/>
    </xf>
    <xf numFmtId="4" fontId="31" fillId="0" borderId="52" xfId="0" applyNumberFormat="1" applyFont="1" applyBorder="1" applyAlignment="1">
      <alignment horizontal="center" vertical="center"/>
    </xf>
    <xf numFmtId="164" fontId="1" fillId="24" borderId="24" xfId="41" applyNumberFormat="1" applyFill="1" applyBorder="1" applyAlignment="1">
      <alignment horizontal="right" vertical="center"/>
    </xf>
    <xf numFmtId="164" fontId="1" fillId="24" borderId="24" xfId="41" applyNumberFormat="1" applyFill="1" applyBorder="1" applyAlignment="1">
      <alignment horizontal="justify" vertical="center" wrapText="1"/>
    </xf>
    <xf numFmtId="164" fontId="3" fillId="24" borderId="46" xfId="41" applyNumberFormat="1" applyFont="1" applyFill="1" applyBorder="1" applyAlignment="1">
      <alignment horizontal="justify" vertical="center" wrapText="1"/>
    </xf>
    <xf numFmtId="164" fontId="3" fillId="24" borderId="24" xfId="41" applyNumberFormat="1" applyFont="1" applyFill="1" applyBorder="1" applyAlignment="1">
      <alignment horizontal="justify" vertical="center" wrapText="1"/>
    </xf>
    <xf numFmtId="0" fontId="51" fillId="0" borderId="0" xfId="41" applyFont="1" applyAlignment="1">
      <alignment vertical="center"/>
    </xf>
    <xf numFmtId="4" fontId="30" fillId="0" borderId="52" xfId="0" applyNumberFormat="1" applyFont="1" applyBorder="1" applyAlignment="1">
      <alignment horizontal="center" vertical="center"/>
    </xf>
    <xf numFmtId="164" fontId="1" fillId="24" borderId="46" xfId="41" applyNumberFormat="1" applyFill="1" applyBorder="1" applyAlignment="1">
      <alignment horizontal="right" vertical="center"/>
    </xf>
    <xf numFmtId="164" fontId="3" fillId="24" borderId="46" xfId="41" applyNumberFormat="1" applyFont="1" applyFill="1" applyBorder="1" applyAlignment="1">
      <alignment horizontal="right" vertical="center"/>
    </xf>
    <xf numFmtId="164" fontId="3" fillId="24" borderId="24" xfId="41" applyNumberFormat="1" applyFont="1" applyFill="1" applyBorder="1" applyAlignment="1">
      <alignment horizontal="right" vertical="center"/>
    </xf>
    <xf numFmtId="169" fontId="52" fillId="0" borderId="0" xfId="41" applyNumberFormat="1" applyFont="1" applyAlignment="1">
      <alignment horizontal="center" vertical="center" wrapText="1"/>
    </xf>
    <xf numFmtId="164" fontId="3" fillId="0" borderId="46" xfId="41" applyNumberFormat="1" applyFont="1" applyBorder="1" applyAlignment="1">
      <alignment horizontal="right" vertical="center"/>
    </xf>
    <xf numFmtId="164" fontId="3" fillId="0" borderId="24" xfId="41" applyNumberFormat="1" applyFont="1" applyBorder="1" applyAlignment="1">
      <alignment horizontal="right" vertical="center"/>
    </xf>
    <xf numFmtId="169" fontId="47" fillId="0" borderId="0" xfId="41" applyNumberFormat="1" applyFont="1" applyAlignment="1">
      <alignment horizontal="center" vertical="center" wrapText="1"/>
    </xf>
    <xf numFmtId="164" fontId="3" fillId="24" borderId="47" xfId="41" applyNumberFormat="1" applyFont="1" applyFill="1" applyBorder="1" applyAlignment="1">
      <alignment horizontal="right" vertical="center"/>
    </xf>
    <xf numFmtId="164" fontId="3" fillId="24" borderId="25" xfId="41" applyNumberFormat="1" applyFont="1" applyFill="1" applyBorder="1" applyAlignment="1">
      <alignment horizontal="right" vertical="center"/>
    </xf>
    <xf numFmtId="164" fontId="3" fillId="24" borderId="48" xfId="41" applyNumberFormat="1" applyFont="1" applyFill="1" applyBorder="1" applyAlignment="1">
      <alignment horizontal="right" vertical="center"/>
    </xf>
    <xf numFmtId="164" fontId="3" fillId="24" borderId="26" xfId="41" applyNumberFormat="1" applyFont="1" applyFill="1" applyBorder="1" applyAlignment="1">
      <alignment horizontal="right" vertical="center"/>
    </xf>
    <xf numFmtId="4" fontId="31" fillId="0" borderId="52" xfId="66" applyNumberFormat="1" applyFont="1" applyFill="1" applyBorder="1" applyAlignment="1" applyProtection="1">
      <alignment horizontal="center" vertical="center"/>
    </xf>
    <xf numFmtId="4" fontId="30" fillId="0" borderId="54" xfId="41" applyNumberFormat="1" applyFont="1" applyBorder="1" applyAlignment="1">
      <alignment horizontal="center" vertical="center"/>
    </xf>
    <xf numFmtId="4" fontId="31" fillId="0" borderId="52" xfId="41" applyNumberFormat="1" applyFont="1" applyBorder="1" applyAlignment="1">
      <alignment horizontal="center" vertical="center"/>
    </xf>
    <xf numFmtId="4" fontId="30" fillId="0" borderId="52" xfId="41" applyNumberFormat="1" applyFont="1" applyBorder="1" applyAlignment="1">
      <alignment horizontal="center" vertical="center"/>
    </xf>
    <xf numFmtId="164" fontId="3" fillId="24" borderId="42" xfId="41" applyNumberFormat="1" applyFont="1" applyFill="1" applyBorder="1" applyAlignment="1">
      <alignment horizontal="right" vertical="center"/>
    </xf>
    <xf numFmtId="164" fontId="1" fillId="24" borderId="39" xfId="41" applyNumberFormat="1" applyFill="1" applyBorder="1" applyAlignment="1">
      <alignment horizontal="right" vertical="center"/>
    </xf>
    <xf numFmtId="164" fontId="3" fillId="24" borderId="46" xfId="41" applyNumberFormat="1" applyFont="1" applyFill="1" applyBorder="1" applyAlignment="1">
      <alignment vertical="center"/>
    </xf>
    <xf numFmtId="164" fontId="3" fillId="24" borderId="34" xfId="41" applyNumberFormat="1" applyFont="1" applyFill="1" applyBorder="1" applyAlignment="1">
      <alignment vertical="center"/>
    </xf>
    <xf numFmtId="164" fontId="1" fillId="24" borderId="46" xfId="41" applyNumberFormat="1" applyFill="1" applyBorder="1" applyAlignment="1">
      <alignment vertical="center"/>
    </xf>
    <xf numFmtId="164" fontId="1" fillId="24" borderId="24" xfId="41" applyNumberFormat="1" applyFill="1" applyBorder="1" applyAlignment="1">
      <alignment vertical="center"/>
    </xf>
    <xf numFmtId="164" fontId="3" fillId="24" borderId="24" xfId="41" applyNumberFormat="1" applyFont="1" applyFill="1" applyBorder="1" applyAlignment="1">
      <alignment vertical="center"/>
    </xf>
    <xf numFmtId="164" fontId="3" fillId="24" borderId="43" xfId="41" applyNumberFormat="1" applyFont="1" applyFill="1" applyBorder="1" applyAlignment="1">
      <alignment vertical="center"/>
    </xf>
    <xf numFmtId="164" fontId="3" fillId="24" borderId="42" xfId="41" applyNumberFormat="1" applyFont="1" applyFill="1" applyBorder="1" applyAlignment="1">
      <alignment vertical="center"/>
    </xf>
    <xf numFmtId="0" fontId="53" fillId="0" borderId="0" xfId="41" applyFont="1" applyAlignment="1">
      <alignment vertical="center"/>
    </xf>
    <xf numFmtId="164" fontId="1" fillId="24" borderId="39" xfId="41" applyNumberFormat="1" applyFill="1" applyBorder="1" applyAlignment="1">
      <alignment vertical="center"/>
    </xf>
    <xf numFmtId="164" fontId="1" fillId="24" borderId="34" xfId="41" applyNumberFormat="1" applyFill="1" applyBorder="1" applyAlignment="1">
      <alignment vertical="center"/>
    </xf>
    <xf numFmtId="164" fontId="31" fillId="24" borderId="10" xfId="41" applyNumberFormat="1" applyFont="1" applyFill="1" applyBorder="1" applyAlignment="1">
      <alignment vertical="center"/>
    </xf>
    <xf numFmtId="164" fontId="31" fillId="24" borderId="46" xfId="41" applyNumberFormat="1" applyFont="1" applyFill="1" applyBorder="1" applyAlignment="1">
      <alignment vertical="center"/>
    </xf>
    <xf numFmtId="4" fontId="30" fillId="0" borderId="16" xfId="41" applyNumberFormat="1" applyFont="1" applyBorder="1" applyAlignment="1">
      <alignment horizontal="center" vertical="center"/>
    </xf>
    <xf numFmtId="0" fontId="31" fillId="0" borderId="42" xfId="0" applyFont="1" applyBorder="1" applyAlignment="1">
      <alignment horizontal="center" vertical="center"/>
    </xf>
    <xf numFmtId="164" fontId="31" fillId="24" borderId="18" xfId="41" applyNumberFormat="1" applyFont="1" applyFill="1" applyBorder="1" applyAlignment="1">
      <alignment vertical="center"/>
    </xf>
    <xf numFmtId="164" fontId="31" fillId="24" borderId="43" xfId="41" applyNumberFormat="1" applyFont="1" applyFill="1" applyBorder="1" applyAlignment="1">
      <alignment vertical="center"/>
    </xf>
    <xf numFmtId="164" fontId="1" fillId="24" borderId="42" xfId="41" applyNumberFormat="1" applyFill="1" applyBorder="1" applyAlignment="1">
      <alignment vertical="center"/>
    </xf>
    <xf numFmtId="0" fontId="1" fillId="0" borderId="43" xfId="41" applyBorder="1" applyAlignment="1">
      <alignment vertical="center"/>
    </xf>
    <xf numFmtId="0" fontId="1" fillId="0" borderId="49" xfId="41" applyBorder="1" applyAlignment="1">
      <alignment vertical="center"/>
    </xf>
    <xf numFmtId="0" fontId="31" fillId="0" borderId="24" xfId="41" applyFont="1" applyBorder="1" applyAlignment="1">
      <alignment horizontal="center" vertical="center" wrapText="1"/>
    </xf>
    <xf numFmtId="0" fontId="31" fillId="0" borderId="10" xfId="41" applyFont="1" applyBorder="1"/>
    <xf numFmtId="0" fontId="31" fillId="0" borderId="46" xfId="41" applyFont="1" applyBorder="1"/>
    <xf numFmtId="0" fontId="1" fillId="0" borderId="24" xfId="41" applyBorder="1"/>
    <xf numFmtId="169" fontId="54" fillId="0" borderId="0" xfId="41" applyNumberFormat="1" applyFont="1" applyAlignment="1">
      <alignment horizontal="center" vertical="center" wrapText="1"/>
    </xf>
    <xf numFmtId="0" fontId="30" fillId="0" borderId="28" xfId="0" applyFont="1" applyBorder="1" applyAlignment="1">
      <alignment horizontal="center" vertical="center"/>
    </xf>
    <xf numFmtId="0" fontId="31" fillId="0" borderId="0" xfId="41" applyFont="1" applyAlignment="1">
      <alignment horizontal="left" vertical="center"/>
    </xf>
    <xf numFmtId="169" fontId="55" fillId="0" borderId="0" xfId="41" applyNumberFormat="1" applyFont="1" applyAlignment="1">
      <alignment horizontal="center" vertical="center" wrapText="1"/>
    </xf>
    <xf numFmtId="0" fontId="56" fillId="0" borderId="0" xfId="41" applyFont="1" applyAlignment="1">
      <alignment horizontal="left" vertical="center"/>
    </xf>
    <xf numFmtId="4" fontId="31" fillId="0" borderId="10" xfId="0" applyNumberFormat="1" applyFont="1" applyBorder="1" applyAlignment="1">
      <alignment horizontal="center" vertical="center"/>
    </xf>
    <xf numFmtId="4" fontId="58" fillId="0" borderId="52" xfId="0" applyNumberFormat="1" applyFont="1" applyBorder="1" applyAlignment="1">
      <alignment horizontal="center" vertical="center"/>
    </xf>
    <xf numFmtId="4" fontId="57" fillId="0" borderId="52" xfId="0" applyNumberFormat="1" applyFont="1" applyBorder="1" applyAlignment="1">
      <alignment horizontal="center" vertical="center"/>
    </xf>
    <xf numFmtId="4" fontId="58" fillId="0" borderId="50" xfId="41" applyNumberFormat="1" applyFont="1" applyBorder="1" applyAlignment="1">
      <alignment horizontal="center" vertical="center"/>
    </xf>
    <xf numFmtId="4" fontId="57" fillId="0" borderId="54" xfId="0" applyNumberFormat="1" applyFont="1" applyBorder="1" applyAlignment="1">
      <alignment horizontal="center" vertical="center"/>
    </xf>
    <xf numFmtId="4" fontId="31" fillId="0" borderId="18" xfId="0" applyNumberFormat="1" applyFont="1" applyBorder="1" applyAlignment="1">
      <alignment horizontal="center" vertical="center"/>
    </xf>
    <xf numFmtId="0" fontId="31" fillId="0" borderId="10" xfId="0" applyFont="1" applyBorder="1" applyAlignment="1">
      <alignment vertical="center" wrapText="1"/>
    </xf>
    <xf numFmtId="170" fontId="31" fillId="0" borderId="10" xfId="41" applyNumberFormat="1" applyFont="1" applyBorder="1" applyAlignment="1">
      <alignment horizontal="center" vertical="center"/>
    </xf>
    <xf numFmtId="4" fontId="30" fillId="24" borderId="52" xfId="41" applyNumberFormat="1" applyFont="1" applyFill="1" applyBorder="1" applyAlignment="1">
      <alignment horizontal="center" vertical="center"/>
    </xf>
    <xf numFmtId="4" fontId="30" fillId="24" borderId="52" xfId="0" applyNumberFormat="1" applyFont="1" applyFill="1" applyBorder="1" applyAlignment="1">
      <alignment horizontal="center" vertical="center"/>
    </xf>
    <xf numFmtId="4" fontId="31" fillId="24" borderId="52" xfId="0" applyNumberFormat="1" applyFont="1" applyFill="1" applyBorder="1" applyAlignment="1">
      <alignment horizontal="center" vertical="center"/>
    </xf>
    <xf numFmtId="4" fontId="31" fillId="24" borderId="10" xfId="0" applyNumberFormat="1" applyFont="1" applyFill="1" applyBorder="1" applyAlignment="1">
      <alignment horizontal="center" vertical="center"/>
    </xf>
    <xf numFmtId="4" fontId="30" fillId="24" borderId="49" xfId="41" applyNumberFormat="1" applyFont="1" applyFill="1" applyBorder="1" applyAlignment="1">
      <alignment horizontal="center" vertical="center"/>
    </xf>
    <xf numFmtId="4" fontId="31" fillId="24" borderId="52" xfId="41" applyNumberFormat="1" applyFont="1" applyFill="1" applyBorder="1" applyAlignment="1">
      <alignment horizontal="center" vertical="center"/>
    </xf>
    <xf numFmtId="4" fontId="31" fillId="24" borderId="49" xfId="41" applyNumberFormat="1" applyFont="1" applyFill="1" applyBorder="1" applyAlignment="1">
      <alignment horizontal="center" vertical="center"/>
    </xf>
    <xf numFmtId="4" fontId="31" fillId="24" borderId="18" xfId="0" applyNumberFormat="1" applyFont="1" applyFill="1" applyBorder="1" applyAlignment="1">
      <alignment horizontal="center" vertical="center"/>
    </xf>
    <xf numFmtId="168" fontId="1" fillId="0" borderId="0" xfId="41" applyNumberFormat="1"/>
    <xf numFmtId="4" fontId="58" fillId="24" borderId="50" xfId="41" applyNumberFormat="1" applyFont="1" applyFill="1" applyBorder="1" applyAlignment="1">
      <alignment horizontal="center" vertical="center"/>
    </xf>
    <xf numFmtId="4" fontId="57" fillId="24" borderId="54" xfId="0" applyNumberFormat="1" applyFont="1" applyFill="1" applyBorder="1" applyAlignment="1">
      <alignment horizontal="center" vertical="center"/>
    </xf>
    <xf numFmtId="4" fontId="57" fillId="24" borderId="52" xfId="0" applyNumberFormat="1" applyFont="1" applyFill="1" applyBorder="1" applyAlignment="1">
      <alignment horizontal="center" vertical="center"/>
    </xf>
    <xf numFmtId="4" fontId="58" fillId="24" borderId="52" xfId="0" applyNumberFormat="1" applyFont="1" applyFill="1" applyBorder="1" applyAlignment="1">
      <alignment horizontal="center" vertical="center"/>
    </xf>
    <xf numFmtId="171" fontId="1" fillId="0" borderId="0" xfId="41" applyNumberFormat="1"/>
    <xf numFmtId="4" fontId="31" fillId="24" borderId="52" xfId="66" applyNumberFormat="1" applyFont="1" applyFill="1" applyBorder="1" applyAlignment="1" applyProtection="1">
      <alignment horizontal="center" vertical="center"/>
    </xf>
    <xf numFmtId="4" fontId="58" fillId="0" borderId="34" xfId="41" applyNumberFormat="1" applyFont="1" applyBorder="1" applyAlignment="1">
      <alignment horizontal="center" vertical="center"/>
    </xf>
    <xf numFmtId="4" fontId="30" fillId="24" borderId="42" xfId="41" applyNumberFormat="1" applyFont="1" applyFill="1" applyBorder="1" applyAlignment="1">
      <alignment horizontal="center" vertical="center"/>
    </xf>
    <xf numFmtId="4" fontId="58" fillId="0" borderId="24" xfId="41" applyNumberFormat="1" applyFont="1" applyBorder="1" applyAlignment="1">
      <alignment horizontal="center" vertical="center"/>
    </xf>
    <xf numFmtId="3" fontId="30" fillId="0" borderId="25" xfId="41" applyNumberFormat="1" applyFont="1" applyBorder="1" applyAlignment="1">
      <alignment horizontal="center" vertical="center"/>
    </xf>
    <xf numFmtId="4" fontId="58" fillId="24" borderId="29" xfId="41" applyNumberFormat="1" applyFont="1" applyFill="1" applyBorder="1" applyAlignment="1">
      <alignment horizontal="center" vertical="center"/>
    </xf>
    <xf numFmtId="4" fontId="31" fillId="27" borderId="27" xfId="41" applyNumberFormat="1" applyFont="1" applyFill="1" applyBorder="1" applyAlignment="1">
      <alignment horizontal="center" vertical="center"/>
    </xf>
    <xf numFmtId="4" fontId="30" fillId="0" borderId="30" xfId="41" applyNumberFormat="1" applyFont="1" applyBorder="1" applyAlignment="1">
      <alignment horizontal="center" vertical="center"/>
    </xf>
    <xf numFmtId="3" fontId="30" fillId="0" borderId="28" xfId="41" applyNumberFormat="1" applyFont="1" applyBorder="1" applyAlignment="1">
      <alignment horizontal="center" vertical="center"/>
    </xf>
    <xf numFmtId="170" fontId="30" fillId="24" borderId="27" xfId="41" applyNumberFormat="1" applyFont="1" applyFill="1" applyBorder="1" applyAlignment="1">
      <alignment horizontal="center" vertical="center"/>
    </xf>
    <xf numFmtId="170" fontId="30" fillId="24" borderId="24" xfId="41" applyNumberFormat="1" applyFont="1" applyFill="1" applyBorder="1" applyAlignment="1">
      <alignment horizontal="center" vertical="center"/>
    </xf>
    <xf numFmtId="4" fontId="31" fillId="24" borderId="27" xfId="41" applyNumberFormat="1" applyFont="1" applyFill="1" applyBorder="1" applyAlignment="1">
      <alignment horizontal="center" vertical="center"/>
    </xf>
    <xf numFmtId="4" fontId="31" fillId="24" borderId="24" xfId="41" applyNumberFormat="1" applyFont="1" applyFill="1" applyBorder="1" applyAlignment="1">
      <alignment horizontal="center" vertical="center"/>
    </xf>
    <xf numFmtId="4" fontId="30" fillId="24" borderId="30" xfId="41" applyNumberFormat="1" applyFont="1" applyFill="1" applyBorder="1" applyAlignment="1">
      <alignment horizontal="center" vertical="center"/>
    </xf>
    <xf numFmtId="4" fontId="59" fillId="24" borderId="30" xfId="41" applyNumberFormat="1" applyFont="1" applyFill="1" applyBorder="1" applyAlignment="1">
      <alignment horizontal="center" vertical="center"/>
    </xf>
    <xf numFmtId="4" fontId="59" fillId="24" borderId="42" xfId="41" applyNumberFormat="1" applyFont="1" applyFill="1" applyBorder="1" applyAlignment="1">
      <alignment horizontal="center" vertical="center"/>
    </xf>
    <xf numFmtId="4" fontId="58" fillId="24" borderId="24" xfId="41" applyNumberFormat="1" applyFont="1" applyFill="1" applyBorder="1" applyAlignment="1">
      <alignment horizontal="center" vertical="center"/>
    </xf>
    <xf numFmtId="3" fontId="31" fillId="24" borderId="27" xfId="41" applyNumberFormat="1" applyFont="1" applyFill="1" applyBorder="1" applyAlignment="1">
      <alignment horizontal="center" vertical="center"/>
    </xf>
    <xf numFmtId="3" fontId="60" fillId="24" borderId="24" xfId="41" applyNumberFormat="1" applyFont="1" applyFill="1" applyBorder="1" applyAlignment="1">
      <alignment horizontal="center" vertical="center"/>
    </xf>
    <xf numFmtId="0" fontId="44" fillId="0" borderId="0" xfId="51" applyFont="1" applyAlignment="1">
      <alignment horizontal="center" vertical="center"/>
    </xf>
    <xf numFmtId="0" fontId="3" fillId="0" borderId="0" xfId="41" applyFont="1" applyAlignment="1">
      <alignment horizontal="center"/>
    </xf>
    <xf numFmtId="0" fontId="4" fillId="0" borderId="0" xfId="41" applyFont="1" applyAlignment="1">
      <alignment horizontal="center" wrapText="1"/>
    </xf>
    <xf numFmtId="0" fontId="42" fillId="0" borderId="0" xfId="51" applyFont="1" applyAlignment="1">
      <alignment horizontal="center" vertical="center"/>
    </xf>
    <xf numFmtId="0" fontId="5" fillId="0" borderId="0" xfId="51" applyFont="1" applyAlignment="1">
      <alignment horizontal="center" vertical="center"/>
    </xf>
    <xf numFmtId="0" fontId="7" fillId="0" borderId="21" xfId="41" applyFont="1" applyBorder="1" applyAlignment="1">
      <alignment horizontal="center" vertical="center" wrapText="1"/>
    </xf>
    <xf numFmtId="0" fontId="7" fillId="0" borderId="22" xfId="41" applyFont="1" applyBorder="1" applyAlignment="1">
      <alignment horizontal="center" vertical="center" wrapText="1"/>
    </xf>
    <xf numFmtId="0" fontId="7" fillId="0" borderId="29" xfId="41" applyFont="1" applyBorder="1" applyAlignment="1">
      <alignment horizontal="center" vertical="center" wrapText="1"/>
    </xf>
    <xf numFmtId="0" fontId="7" fillId="0" borderId="30" xfId="41" applyFont="1" applyBorder="1" applyAlignment="1">
      <alignment horizontal="center" vertical="center" wrapText="1"/>
    </xf>
    <xf numFmtId="0" fontId="3" fillId="0" borderId="12" xfId="41" applyFont="1" applyBorder="1" applyAlignment="1">
      <alignment horizontal="center" vertical="center"/>
    </xf>
    <xf numFmtId="0" fontId="3" fillId="0" borderId="48" xfId="41" applyFont="1" applyBorder="1" applyAlignment="1">
      <alignment horizontal="center" vertical="center"/>
    </xf>
    <xf numFmtId="0" fontId="3" fillId="0" borderId="54" xfId="41" applyFont="1" applyBorder="1" applyAlignment="1">
      <alignment horizontal="center" vertical="center" wrapText="1"/>
    </xf>
    <xf numFmtId="0" fontId="3" fillId="0" borderId="17" xfId="41" applyFont="1" applyBorder="1" applyAlignment="1">
      <alignment horizontal="center" vertical="center" wrapText="1"/>
    </xf>
    <xf numFmtId="0" fontId="3" fillId="0" borderId="54" xfId="41" applyFont="1" applyBorder="1" applyAlignment="1">
      <alignment horizontal="center" vertical="center"/>
    </xf>
    <xf numFmtId="0" fontId="3" fillId="0" borderId="17" xfId="41" applyFont="1" applyBorder="1" applyAlignment="1">
      <alignment horizontal="center" vertical="center"/>
    </xf>
    <xf numFmtId="0" fontId="3" fillId="0" borderId="26" xfId="41" applyFont="1" applyBorder="1" applyAlignment="1">
      <alignment horizontal="center" vertical="center"/>
    </xf>
    <xf numFmtId="0" fontId="1" fillId="0" borderId="0" xfId="41" applyAlignment="1">
      <alignment horizontal="center"/>
    </xf>
    <xf numFmtId="0" fontId="45" fillId="0" borderId="0" xfId="51" applyFont="1" applyAlignment="1">
      <alignment horizontal="center" vertical="center"/>
    </xf>
    <xf numFmtId="0" fontId="41" fillId="0" borderId="0" xfId="41" applyFont="1" applyAlignment="1">
      <alignment horizontal="center" wrapText="1"/>
    </xf>
    <xf numFmtId="0" fontId="3" fillId="0" borderId="21" xfId="41" applyFont="1" applyBorder="1" applyAlignment="1">
      <alignment horizontal="center" vertical="center" wrapText="1"/>
    </xf>
    <xf numFmtId="0" fontId="3" fillId="0" borderId="22" xfId="41" applyFont="1" applyBorder="1" applyAlignment="1">
      <alignment horizontal="center" vertical="center" wrapText="1"/>
    </xf>
    <xf numFmtId="0" fontId="3" fillId="0" borderId="29" xfId="41" applyFont="1" applyBorder="1" applyAlignment="1">
      <alignment horizontal="center" vertical="center" wrapText="1"/>
    </xf>
    <xf numFmtId="0" fontId="3" fillId="0" borderId="30" xfId="41" applyFont="1" applyBorder="1" applyAlignment="1">
      <alignment horizontal="center" vertical="center" wrapText="1"/>
    </xf>
  </cellXfs>
  <cellStyles count="6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 2" xfId="37"/>
    <cellStyle name="Обычный 2" xfId="38"/>
    <cellStyle name="Обычный 2 26 2" xfId="39"/>
    <cellStyle name="Обычный 3" xfId="40"/>
    <cellStyle name="Обычный 3 2" xfId="41"/>
    <cellStyle name="Обычный 3 2 2 2" xfId="42"/>
    <cellStyle name="Обычный 3 21" xfId="4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51"/>
    <cellStyle name="Обычный 7 2" xfId="52"/>
    <cellStyle name="Обычный 8" xfId="53"/>
    <cellStyle name="Плохой 2" xfId="54"/>
    <cellStyle name="Пояснение 2" xfId="55"/>
    <cellStyle name="Примечание" xfId="66" builtinId="10"/>
    <cellStyle name="Примечание 2" xfId="56"/>
    <cellStyle name="Процентный 2" xfId="57"/>
    <cellStyle name="Процентный 3" xfId="58"/>
    <cellStyle name="Связанная ячейка 2" xfId="59"/>
    <cellStyle name="Стиль 1" xfId="60"/>
    <cellStyle name="Текст предупреждения 2" xfId="61"/>
    <cellStyle name="Финансовый 2" xfId="62"/>
    <cellStyle name="Финансовый 2 2 2 2 2" xfId="63"/>
    <cellStyle name="Финансовый 3" xfId="64"/>
    <cellStyle name="Хороший 2" xfId="6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09"/>
  <sheetViews>
    <sheetView view="pageBreakPreview" zoomScale="70" zoomScaleSheetLayoutView="70" workbookViewId="0">
      <selection activeCell="H26" sqref="H26"/>
    </sheetView>
  </sheetViews>
  <sheetFormatPr defaultColWidth="10.28515625" defaultRowHeight="15.75"/>
  <cols>
    <col min="1" max="1" width="7.7109375" style="20" customWidth="1"/>
    <col min="2" max="2" width="59.42578125" style="13" customWidth="1"/>
    <col min="3" max="3" width="12" style="22" bestFit="1" customWidth="1"/>
    <col min="4" max="4" width="9" style="22" hidden="1" customWidth="1"/>
    <col min="5" max="6" width="9" style="1" hidden="1" customWidth="1"/>
    <col min="7" max="7" width="21.42578125" style="1" customWidth="1"/>
    <col min="8" max="8" width="24.42578125" style="1" customWidth="1"/>
    <col min="9" max="9" width="8.28515625" style="1" hidden="1" customWidth="1"/>
    <col min="10" max="10" width="24.7109375" style="1" hidden="1" customWidth="1"/>
    <col min="11" max="11" width="7.85546875" style="1" hidden="1" customWidth="1"/>
    <col min="12" max="12" width="20.28515625" style="1" hidden="1" customWidth="1"/>
    <col min="13" max="16384" width="10.28515625" style="1"/>
  </cols>
  <sheetData>
    <row r="1" spans="1:12" ht="18.75">
      <c r="C1" s="20"/>
      <c r="D1" s="20"/>
      <c r="H1" s="2" t="s">
        <v>0</v>
      </c>
    </row>
    <row r="2" spans="1:12" ht="18.75">
      <c r="C2" s="20"/>
      <c r="D2" s="20"/>
      <c r="H2" s="3" t="s">
        <v>1</v>
      </c>
    </row>
    <row r="3" spans="1:12" ht="18.75">
      <c r="C3" s="20"/>
      <c r="D3" s="20"/>
      <c r="H3" s="3" t="s">
        <v>2</v>
      </c>
    </row>
    <row r="4" spans="1:12">
      <c r="C4" s="20"/>
      <c r="D4" s="20"/>
    </row>
    <row r="5" spans="1:12">
      <c r="A5" s="351" t="s">
        <v>317</v>
      </c>
      <c r="B5" s="351"/>
      <c r="C5" s="351"/>
      <c r="D5" s="351"/>
      <c r="E5" s="351"/>
      <c r="F5" s="351"/>
      <c r="G5" s="351"/>
      <c r="H5" s="118"/>
      <c r="I5" s="118"/>
      <c r="J5" s="118"/>
      <c r="K5" s="118"/>
      <c r="L5" s="118"/>
    </row>
    <row r="6" spans="1:12">
      <c r="A6" s="18"/>
      <c r="B6" s="5"/>
      <c r="C6" s="18"/>
      <c r="D6" s="18"/>
      <c r="E6" s="4"/>
      <c r="F6" s="4"/>
      <c r="G6" s="4"/>
      <c r="H6" s="4"/>
      <c r="I6" s="4"/>
      <c r="J6" s="4"/>
      <c r="K6" s="4"/>
      <c r="L6" s="4"/>
    </row>
    <row r="7" spans="1:12" ht="18" customHeight="1">
      <c r="A7" s="352" t="s">
        <v>3</v>
      </c>
      <c r="B7" s="352"/>
      <c r="C7" s="352"/>
      <c r="D7" s="352"/>
      <c r="E7" s="352"/>
      <c r="F7" s="352"/>
      <c r="G7" s="352"/>
      <c r="H7" s="218"/>
      <c r="I7" s="218"/>
      <c r="J7" s="218"/>
      <c r="K7" s="218"/>
      <c r="L7" s="218"/>
    </row>
    <row r="8" spans="1:12" ht="19.5" customHeight="1">
      <c r="A8" s="353" t="s">
        <v>318</v>
      </c>
      <c r="B8" s="353"/>
      <c r="C8" s="353"/>
      <c r="D8" s="353"/>
      <c r="E8" s="353"/>
      <c r="F8" s="353"/>
      <c r="G8" s="353"/>
      <c r="H8" s="121"/>
      <c r="I8" s="121"/>
      <c r="J8" s="121"/>
      <c r="K8" s="121"/>
      <c r="L8" s="121"/>
    </row>
    <row r="9" spans="1:12" ht="18" customHeight="1">
      <c r="A9" s="123" t="s">
        <v>5</v>
      </c>
      <c r="B9" s="350"/>
      <c r="C9" s="350"/>
      <c r="D9" s="350"/>
      <c r="E9" s="350"/>
      <c r="F9" s="350"/>
      <c r="G9" s="350"/>
      <c r="H9" s="123"/>
      <c r="I9" s="123"/>
      <c r="J9" s="123"/>
      <c r="K9" s="123"/>
      <c r="L9" s="123"/>
    </row>
    <row r="10" spans="1:12" ht="16.5" customHeight="1">
      <c r="A10" s="6"/>
      <c r="B10" s="25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1:12" ht="21.75" customHeight="1">
      <c r="A11" s="354" t="s">
        <v>319</v>
      </c>
      <c r="B11" s="354"/>
      <c r="C11" s="354"/>
      <c r="D11" s="354"/>
      <c r="E11" s="354"/>
      <c r="F11" s="354"/>
      <c r="G11" s="354"/>
      <c r="H11" s="124"/>
      <c r="I11" s="124"/>
      <c r="J11" s="124"/>
      <c r="K11" s="124"/>
      <c r="L11" s="124"/>
    </row>
    <row r="12" spans="1:12" ht="17.25" customHeight="1">
      <c r="A12" s="123" t="s">
        <v>6</v>
      </c>
      <c r="B12" s="350"/>
      <c r="C12" s="350"/>
      <c r="D12" s="350"/>
      <c r="E12" s="350"/>
      <c r="F12" s="350"/>
      <c r="G12" s="350"/>
      <c r="H12" s="123"/>
      <c r="I12" s="123"/>
      <c r="J12" s="123"/>
      <c r="K12" s="123"/>
      <c r="L12" s="123"/>
    </row>
    <row r="13" spans="1:12" ht="12.75" customHeight="1">
      <c r="A13" s="19"/>
      <c r="B13" s="5"/>
      <c r="C13" s="19"/>
      <c r="D13" s="19"/>
      <c r="E13" s="5"/>
      <c r="F13" s="5"/>
      <c r="G13" s="5"/>
      <c r="H13" s="5"/>
      <c r="I13" s="5"/>
      <c r="J13" s="5"/>
      <c r="K13" s="5"/>
      <c r="L13" s="5"/>
    </row>
    <row r="14" spans="1:12" ht="19.5" thickBot="1">
      <c r="A14" s="19"/>
      <c r="B14" s="14"/>
      <c r="C14" s="21"/>
      <c r="D14" s="21"/>
      <c r="E14" s="5"/>
      <c r="F14" s="5"/>
      <c r="G14" s="5"/>
      <c r="H14" s="5"/>
      <c r="I14" s="5"/>
      <c r="J14" s="5"/>
      <c r="K14" s="5"/>
      <c r="L14" s="5"/>
    </row>
    <row r="15" spans="1:12" ht="63" customHeight="1">
      <c r="A15" s="355" t="s">
        <v>7</v>
      </c>
      <c r="B15" s="357" t="s">
        <v>8</v>
      </c>
      <c r="C15" s="357" t="s">
        <v>27</v>
      </c>
      <c r="D15" s="66" t="s">
        <v>96</v>
      </c>
      <c r="E15" s="26" t="s">
        <v>9</v>
      </c>
      <c r="F15" s="26" t="s">
        <v>10</v>
      </c>
      <c r="G15" s="359" t="s">
        <v>321</v>
      </c>
      <c r="H15" s="359"/>
      <c r="I15" s="359" t="s">
        <v>28</v>
      </c>
      <c r="J15" s="360"/>
      <c r="K15" s="361" t="s">
        <v>11</v>
      </c>
      <c r="L15" s="362"/>
    </row>
    <row r="16" spans="1:12" ht="51.75" customHeight="1" thickBot="1">
      <c r="A16" s="356"/>
      <c r="B16" s="358"/>
      <c r="C16" s="358"/>
      <c r="D16" s="67" t="s">
        <v>12</v>
      </c>
      <c r="E16" s="54" t="s">
        <v>12</v>
      </c>
      <c r="F16" s="54" t="s">
        <v>13</v>
      </c>
      <c r="G16" s="54" t="s">
        <v>14</v>
      </c>
      <c r="H16" s="54" t="s">
        <v>320</v>
      </c>
      <c r="I16" s="54" t="s">
        <v>14</v>
      </c>
      <c r="J16" s="98" t="s">
        <v>15</v>
      </c>
      <c r="K16" s="108" t="s">
        <v>14</v>
      </c>
      <c r="L16" s="55" t="s">
        <v>16</v>
      </c>
    </row>
    <row r="17" spans="1:12" s="7" customFormat="1" ht="16.5" thickBot="1">
      <c r="A17" s="61">
        <v>1</v>
      </c>
      <c r="B17" s="62">
        <v>2</v>
      </c>
      <c r="C17" s="62">
        <v>3</v>
      </c>
      <c r="D17" s="63">
        <v>4</v>
      </c>
      <c r="E17" s="64">
        <v>5</v>
      </c>
      <c r="F17" s="64">
        <v>6</v>
      </c>
      <c r="G17" s="64">
        <v>7</v>
      </c>
      <c r="H17" s="64">
        <v>8</v>
      </c>
      <c r="I17" s="64">
        <v>9</v>
      </c>
      <c r="J17" s="99">
        <v>10</v>
      </c>
      <c r="K17" s="109">
        <v>11</v>
      </c>
      <c r="L17" s="65">
        <v>12</v>
      </c>
    </row>
    <row r="18" spans="1:12" s="23" customFormat="1">
      <c r="A18" s="56" t="s">
        <v>49</v>
      </c>
      <c r="B18" s="57" t="s">
        <v>97</v>
      </c>
      <c r="C18" s="69" t="s">
        <v>270</v>
      </c>
      <c r="D18" s="58"/>
      <c r="E18" s="59"/>
      <c r="F18" s="59"/>
      <c r="G18" s="59"/>
      <c r="H18" s="59"/>
      <c r="I18" s="59"/>
      <c r="J18" s="100"/>
      <c r="K18" s="110"/>
      <c r="L18" s="60"/>
    </row>
    <row r="19" spans="1:12" s="7" customFormat="1" ht="25.5">
      <c r="A19" s="37" t="s">
        <v>50</v>
      </c>
      <c r="B19" s="47" t="s">
        <v>29</v>
      </c>
      <c r="C19" s="70" t="s">
        <v>270</v>
      </c>
      <c r="D19" s="43"/>
      <c r="E19" s="9"/>
      <c r="F19" s="9"/>
      <c r="G19" s="9"/>
      <c r="H19" s="9"/>
      <c r="I19" s="10"/>
      <c r="J19" s="101"/>
      <c r="K19" s="111"/>
      <c r="L19" s="28"/>
    </row>
    <row r="20" spans="1:12" s="7" customFormat="1">
      <c r="A20" s="37" t="s">
        <v>51</v>
      </c>
      <c r="B20" s="47" t="s">
        <v>30</v>
      </c>
      <c r="C20" s="70" t="s">
        <v>270</v>
      </c>
      <c r="D20" s="43"/>
      <c r="E20" s="9"/>
      <c r="F20" s="9"/>
      <c r="G20" s="9"/>
      <c r="H20" s="9"/>
      <c r="I20" s="9"/>
      <c r="J20" s="101"/>
      <c r="K20" s="111"/>
      <c r="L20" s="28"/>
    </row>
    <row r="21" spans="1:12" s="23" customFormat="1" ht="25.5">
      <c r="A21" s="36" t="s">
        <v>52</v>
      </c>
      <c r="B21" s="46" t="s">
        <v>129</v>
      </c>
      <c r="C21" s="71" t="s">
        <v>270</v>
      </c>
      <c r="D21" s="42"/>
      <c r="E21" s="8"/>
      <c r="F21" s="8"/>
      <c r="G21" s="8"/>
      <c r="H21" s="8"/>
      <c r="I21" s="8"/>
      <c r="J21" s="102"/>
      <c r="K21" s="112"/>
      <c r="L21" s="27"/>
    </row>
    <row r="22" spans="1:12" s="7" customFormat="1" ht="25.5">
      <c r="A22" s="37" t="s">
        <v>50</v>
      </c>
      <c r="B22" s="47" t="s">
        <v>31</v>
      </c>
      <c r="C22" s="70" t="s">
        <v>270</v>
      </c>
      <c r="D22" s="43"/>
      <c r="E22" s="8"/>
      <c r="F22" s="8"/>
      <c r="G22" s="8"/>
      <c r="H22" s="8"/>
      <c r="I22" s="8"/>
      <c r="J22" s="101"/>
      <c r="K22" s="111"/>
      <c r="L22" s="28"/>
    </row>
    <row r="23" spans="1:12" s="7" customFormat="1">
      <c r="A23" s="37" t="s">
        <v>51</v>
      </c>
      <c r="B23" s="47" t="s">
        <v>99</v>
      </c>
      <c r="C23" s="70" t="s">
        <v>270</v>
      </c>
      <c r="D23" s="43"/>
      <c r="E23" s="8"/>
      <c r="F23" s="8"/>
      <c r="G23" s="8"/>
      <c r="H23" s="8"/>
      <c r="I23" s="8"/>
      <c r="J23" s="101"/>
      <c r="K23" s="111"/>
      <c r="L23" s="28"/>
    </row>
    <row r="24" spans="1:12" s="23" customFormat="1">
      <c r="A24" s="36">
        <v>1</v>
      </c>
      <c r="B24" s="46" t="s">
        <v>98</v>
      </c>
      <c r="C24" s="71" t="s">
        <v>270</v>
      </c>
      <c r="D24" s="42"/>
      <c r="E24" s="8"/>
      <c r="F24" s="8"/>
      <c r="G24" s="8"/>
      <c r="H24" s="8"/>
      <c r="I24" s="8"/>
      <c r="J24" s="102"/>
      <c r="K24" s="112"/>
      <c r="L24" s="27"/>
    </row>
    <row r="25" spans="1:12" s="7" customFormat="1">
      <c r="A25" s="37" t="s">
        <v>50</v>
      </c>
      <c r="B25" s="47" t="s">
        <v>131</v>
      </c>
      <c r="C25" s="70" t="s">
        <v>270</v>
      </c>
      <c r="D25" s="43"/>
      <c r="E25" s="8"/>
      <c r="F25" s="8"/>
      <c r="G25" s="8"/>
      <c r="H25" s="8"/>
      <c r="I25" s="8"/>
      <c r="J25" s="101"/>
      <c r="K25" s="111"/>
      <c r="L25" s="28"/>
    </row>
    <row r="26" spans="1:12" s="7" customFormat="1">
      <c r="A26" s="37" t="s">
        <v>51</v>
      </c>
      <c r="B26" s="47" t="s">
        <v>100</v>
      </c>
      <c r="C26" s="70" t="s">
        <v>270</v>
      </c>
      <c r="D26" s="43"/>
      <c r="E26" s="10"/>
      <c r="F26" s="10"/>
      <c r="G26" s="10"/>
      <c r="H26" s="10"/>
      <c r="I26" s="10"/>
      <c r="J26" s="101"/>
      <c r="K26" s="111"/>
      <c r="L26" s="28"/>
    </row>
    <row r="27" spans="1:12" s="7" customFormat="1" ht="25.5">
      <c r="A27" s="29"/>
      <c r="B27" s="47" t="s">
        <v>271</v>
      </c>
      <c r="C27" s="70" t="s">
        <v>270</v>
      </c>
      <c r="D27" s="43"/>
      <c r="E27" s="10"/>
      <c r="F27" s="10"/>
      <c r="G27" s="10"/>
      <c r="H27" s="10"/>
      <c r="I27" s="10"/>
      <c r="J27" s="101"/>
      <c r="K27" s="111"/>
      <c r="L27" s="28"/>
    </row>
    <row r="28" spans="1:12" s="7" customFormat="1">
      <c r="A28" s="37"/>
      <c r="B28" s="47" t="s">
        <v>32</v>
      </c>
      <c r="C28" s="70" t="s">
        <v>270</v>
      </c>
      <c r="D28" s="43"/>
      <c r="E28" s="10"/>
      <c r="F28" s="10"/>
      <c r="G28" s="10"/>
      <c r="H28" s="10"/>
      <c r="I28" s="10"/>
      <c r="J28" s="101"/>
      <c r="K28" s="111"/>
      <c r="L28" s="28"/>
    </row>
    <row r="29" spans="1:12" s="7" customFormat="1">
      <c r="A29" s="37" t="s">
        <v>54</v>
      </c>
      <c r="B29" s="47" t="s">
        <v>17</v>
      </c>
      <c r="C29" s="70" t="s">
        <v>270</v>
      </c>
      <c r="D29" s="43"/>
      <c r="E29" s="10"/>
      <c r="F29" s="10"/>
      <c r="G29" s="10"/>
      <c r="H29" s="10"/>
      <c r="I29" s="10"/>
      <c r="J29" s="101"/>
      <c r="K29" s="111"/>
      <c r="L29" s="28"/>
    </row>
    <row r="30" spans="1:12" s="7" customFormat="1">
      <c r="A30" s="15" t="s">
        <v>101</v>
      </c>
      <c r="B30" s="47" t="s">
        <v>272</v>
      </c>
      <c r="C30" s="70" t="s">
        <v>270</v>
      </c>
      <c r="D30" s="43"/>
      <c r="E30" s="10"/>
      <c r="F30" s="10"/>
      <c r="G30" s="10"/>
      <c r="H30" s="10"/>
      <c r="I30" s="10"/>
      <c r="J30" s="101"/>
      <c r="K30" s="111"/>
      <c r="L30" s="28"/>
    </row>
    <row r="31" spans="1:12" s="23" customFormat="1">
      <c r="A31" s="36" t="s">
        <v>55</v>
      </c>
      <c r="B31" s="46" t="s">
        <v>102</v>
      </c>
      <c r="C31" s="71" t="s">
        <v>270</v>
      </c>
      <c r="D31" s="42"/>
      <c r="E31" s="11"/>
      <c r="F31" s="11"/>
      <c r="G31" s="11"/>
      <c r="H31" s="11"/>
      <c r="I31" s="11"/>
      <c r="J31" s="102"/>
      <c r="K31" s="112"/>
      <c r="L31" s="27"/>
    </row>
    <row r="32" spans="1:12" s="7" customFormat="1">
      <c r="A32" s="37" t="s">
        <v>56</v>
      </c>
      <c r="B32" s="47" t="s">
        <v>103</v>
      </c>
      <c r="C32" s="70" t="s">
        <v>270</v>
      </c>
      <c r="D32" s="43"/>
      <c r="E32" s="10"/>
      <c r="F32" s="10"/>
      <c r="G32" s="10"/>
      <c r="H32" s="10"/>
      <c r="I32" s="10"/>
      <c r="J32" s="101"/>
      <c r="K32" s="111"/>
      <c r="L32" s="28"/>
    </row>
    <row r="33" spans="1:12" s="7" customFormat="1">
      <c r="A33" s="37" t="s">
        <v>57</v>
      </c>
      <c r="B33" s="47" t="s">
        <v>33</v>
      </c>
      <c r="C33" s="70" t="s">
        <v>270</v>
      </c>
      <c r="D33" s="43"/>
      <c r="E33" s="11"/>
      <c r="F33" s="11"/>
      <c r="G33" s="11"/>
      <c r="H33" s="11"/>
      <c r="I33" s="11"/>
      <c r="J33" s="101"/>
      <c r="K33" s="111"/>
      <c r="L33" s="28"/>
    </row>
    <row r="34" spans="1:12" s="7" customFormat="1">
      <c r="A34" s="15" t="s">
        <v>69</v>
      </c>
      <c r="B34" s="47" t="s">
        <v>132</v>
      </c>
      <c r="C34" s="70" t="s">
        <v>270</v>
      </c>
      <c r="D34" s="43"/>
      <c r="E34" s="11"/>
      <c r="F34" s="11"/>
      <c r="G34" s="11"/>
      <c r="H34" s="11"/>
      <c r="I34" s="11"/>
      <c r="J34" s="101"/>
      <c r="K34" s="111"/>
      <c r="L34" s="28"/>
    </row>
    <row r="35" spans="1:12" s="7" customFormat="1">
      <c r="A35" s="15" t="s">
        <v>141</v>
      </c>
      <c r="B35" s="47" t="s">
        <v>273</v>
      </c>
      <c r="C35" s="70" t="s">
        <v>270</v>
      </c>
      <c r="D35" s="43"/>
      <c r="E35" s="11"/>
      <c r="F35" s="11"/>
      <c r="G35" s="11"/>
      <c r="H35" s="11"/>
      <c r="I35" s="11"/>
      <c r="J35" s="101"/>
      <c r="K35" s="111"/>
      <c r="L35" s="28"/>
    </row>
    <row r="36" spans="1:12" s="23" customFormat="1">
      <c r="A36" s="36" t="s">
        <v>58</v>
      </c>
      <c r="B36" s="46" t="s">
        <v>34</v>
      </c>
      <c r="C36" s="71" t="s">
        <v>270</v>
      </c>
      <c r="D36" s="42"/>
      <c r="E36" s="11"/>
      <c r="F36" s="11"/>
      <c r="G36" s="11"/>
      <c r="H36" s="11"/>
      <c r="I36" s="11"/>
      <c r="J36" s="102"/>
      <c r="K36" s="112"/>
      <c r="L36" s="27"/>
    </row>
    <row r="37" spans="1:12" s="23" customFormat="1">
      <c r="A37" s="36" t="s">
        <v>59</v>
      </c>
      <c r="B37" s="46" t="s">
        <v>18</v>
      </c>
      <c r="C37" s="71" t="s">
        <v>270</v>
      </c>
      <c r="D37" s="42"/>
      <c r="E37" s="11"/>
      <c r="F37" s="11"/>
      <c r="G37" s="11"/>
      <c r="H37" s="11"/>
      <c r="I37" s="11"/>
      <c r="J37" s="102"/>
      <c r="K37" s="112"/>
      <c r="L37" s="27"/>
    </row>
    <row r="38" spans="1:12" s="23" customFormat="1">
      <c r="A38" s="36" t="s">
        <v>60</v>
      </c>
      <c r="B38" s="46" t="s">
        <v>104</v>
      </c>
      <c r="C38" s="71" t="s">
        <v>270</v>
      </c>
      <c r="D38" s="42"/>
      <c r="E38" s="11"/>
      <c r="F38" s="11"/>
      <c r="G38" s="11"/>
      <c r="H38" s="11"/>
      <c r="I38" s="11"/>
      <c r="J38" s="102"/>
      <c r="K38" s="112"/>
      <c r="L38" s="27"/>
    </row>
    <row r="39" spans="1:12" s="23" customFormat="1">
      <c r="A39" s="15" t="s">
        <v>168</v>
      </c>
      <c r="B39" s="47" t="s">
        <v>105</v>
      </c>
      <c r="C39" s="70" t="s">
        <v>270</v>
      </c>
      <c r="D39" s="42"/>
      <c r="E39" s="11"/>
      <c r="F39" s="11"/>
      <c r="G39" s="11"/>
      <c r="H39" s="11"/>
      <c r="I39" s="11"/>
      <c r="J39" s="102"/>
      <c r="K39" s="112"/>
      <c r="L39" s="27"/>
    </row>
    <row r="40" spans="1:12" s="23" customFormat="1">
      <c r="A40" s="15" t="s">
        <v>169</v>
      </c>
      <c r="B40" s="47" t="s">
        <v>274</v>
      </c>
      <c r="C40" s="70" t="s">
        <v>270</v>
      </c>
      <c r="D40" s="42"/>
      <c r="E40" s="11"/>
      <c r="F40" s="11"/>
      <c r="G40" s="11"/>
      <c r="H40" s="11"/>
      <c r="I40" s="11"/>
      <c r="J40" s="102"/>
      <c r="K40" s="112"/>
      <c r="L40" s="27"/>
    </row>
    <row r="41" spans="1:12" s="23" customFormat="1">
      <c r="A41" s="36" t="s">
        <v>61</v>
      </c>
      <c r="B41" s="46" t="s">
        <v>106</v>
      </c>
      <c r="C41" s="71" t="s">
        <v>270</v>
      </c>
      <c r="D41" s="42"/>
      <c r="E41" s="11"/>
      <c r="F41" s="11"/>
      <c r="G41" s="11"/>
      <c r="H41" s="11"/>
      <c r="I41" s="11"/>
      <c r="J41" s="102"/>
      <c r="K41" s="112"/>
      <c r="L41" s="27"/>
    </row>
    <row r="42" spans="1:12" s="7" customFormat="1">
      <c r="A42" s="37" t="s">
        <v>62</v>
      </c>
      <c r="B42" s="47" t="s">
        <v>35</v>
      </c>
      <c r="C42" s="70" t="s">
        <v>270</v>
      </c>
      <c r="D42" s="43"/>
      <c r="E42" s="10"/>
      <c r="F42" s="10"/>
      <c r="G42" s="10"/>
      <c r="H42" s="10"/>
      <c r="I42" s="10"/>
      <c r="J42" s="101"/>
      <c r="K42" s="111"/>
      <c r="L42" s="28"/>
    </row>
    <row r="43" spans="1:12" s="7" customFormat="1" ht="15.75" customHeight="1">
      <c r="A43" s="37" t="s">
        <v>63</v>
      </c>
      <c r="B43" s="47" t="s">
        <v>277</v>
      </c>
      <c r="C43" s="70" t="s">
        <v>270</v>
      </c>
      <c r="D43" s="43"/>
      <c r="E43" s="17"/>
      <c r="F43" s="17"/>
      <c r="G43" s="17"/>
      <c r="H43" s="17"/>
      <c r="I43" s="17"/>
      <c r="J43" s="101"/>
      <c r="K43" s="111"/>
      <c r="L43" s="28"/>
    </row>
    <row r="44" spans="1:12" s="7" customFormat="1">
      <c r="A44" s="37" t="s">
        <v>64</v>
      </c>
      <c r="B44" s="47" t="s">
        <v>275</v>
      </c>
      <c r="C44" s="70" t="s">
        <v>270</v>
      </c>
      <c r="D44" s="43"/>
      <c r="E44" s="17"/>
      <c r="F44" s="17"/>
      <c r="G44" s="17"/>
      <c r="H44" s="17"/>
      <c r="I44" s="17"/>
      <c r="J44" s="101"/>
      <c r="K44" s="111"/>
      <c r="L44" s="28"/>
    </row>
    <row r="45" spans="1:12" s="7" customFormat="1">
      <c r="A45" s="15" t="s">
        <v>174</v>
      </c>
      <c r="B45" s="47" t="s">
        <v>276</v>
      </c>
      <c r="C45" s="70" t="s">
        <v>270</v>
      </c>
      <c r="D45" s="43"/>
      <c r="E45" s="17"/>
      <c r="F45" s="17"/>
      <c r="G45" s="17"/>
      <c r="H45" s="17"/>
      <c r="I45" s="17"/>
      <c r="J45" s="101"/>
      <c r="K45" s="111"/>
      <c r="L45" s="28"/>
    </row>
    <row r="46" spans="1:12" s="7" customFormat="1">
      <c r="A46" s="37"/>
      <c r="B46" s="48" t="s">
        <v>19</v>
      </c>
      <c r="C46" s="70"/>
      <c r="D46" s="43"/>
      <c r="E46" s="17"/>
      <c r="F46" s="17"/>
      <c r="G46" s="17"/>
      <c r="H46" s="17"/>
      <c r="I46" s="17"/>
      <c r="J46" s="101"/>
      <c r="K46" s="111"/>
      <c r="L46" s="28"/>
    </row>
    <row r="47" spans="1:12" s="7" customFormat="1">
      <c r="A47" s="37"/>
      <c r="B47" s="47" t="s">
        <v>278</v>
      </c>
      <c r="C47" s="70" t="s">
        <v>270</v>
      </c>
      <c r="D47" s="43"/>
      <c r="E47" s="17"/>
      <c r="F47" s="17"/>
      <c r="G47" s="17"/>
      <c r="H47" s="17"/>
      <c r="I47" s="17"/>
      <c r="J47" s="101"/>
      <c r="K47" s="111"/>
      <c r="L47" s="28"/>
    </row>
    <row r="48" spans="1:12" s="7" customFormat="1">
      <c r="A48" s="37"/>
      <c r="B48" s="47" t="s">
        <v>279</v>
      </c>
      <c r="C48" s="70" t="s">
        <v>270</v>
      </c>
      <c r="D48" s="43"/>
      <c r="E48" s="17"/>
      <c r="F48" s="17"/>
      <c r="G48" s="17"/>
      <c r="H48" s="17"/>
      <c r="I48" s="17"/>
      <c r="J48" s="101"/>
      <c r="K48" s="111"/>
      <c r="L48" s="28"/>
    </row>
    <row r="49" spans="1:12" s="7" customFormat="1">
      <c r="A49" s="37"/>
      <c r="B49" s="47" t="s">
        <v>37</v>
      </c>
      <c r="C49" s="70" t="s">
        <v>270</v>
      </c>
      <c r="D49" s="43"/>
      <c r="E49" s="17"/>
      <c r="F49" s="17"/>
      <c r="G49" s="17"/>
      <c r="H49" s="17"/>
      <c r="I49" s="17"/>
      <c r="J49" s="101"/>
      <c r="K49" s="111"/>
      <c r="L49" s="28"/>
    </row>
    <row r="50" spans="1:12" s="23" customFormat="1">
      <c r="A50" s="36" t="s">
        <v>65</v>
      </c>
      <c r="B50" s="46" t="s">
        <v>112</v>
      </c>
      <c r="C50" s="71" t="s">
        <v>270</v>
      </c>
      <c r="D50" s="42"/>
      <c r="E50" s="17"/>
      <c r="F50" s="17"/>
      <c r="G50" s="17"/>
      <c r="H50" s="17"/>
      <c r="I50" s="17"/>
      <c r="J50" s="102"/>
      <c r="K50" s="112"/>
      <c r="L50" s="27"/>
    </row>
    <row r="51" spans="1:12" s="7" customFormat="1" ht="25.5">
      <c r="A51" s="37" t="s">
        <v>50</v>
      </c>
      <c r="B51" s="47" t="s">
        <v>113</v>
      </c>
      <c r="C51" s="70" t="s">
        <v>270</v>
      </c>
      <c r="D51" s="43"/>
      <c r="E51" s="11"/>
      <c r="F51" s="11"/>
      <c r="G51" s="11"/>
      <c r="H51" s="11"/>
      <c r="I51" s="11"/>
      <c r="J51" s="101"/>
      <c r="K51" s="111"/>
      <c r="L51" s="28"/>
    </row>
    <row r="52" spans="1:12" s="7" customFormat="1">
      <c r="A52" s="37" t="s">
        <v>51</v>
      </c>
      <c r="B52" s="47" t="s">
        <v>36</v>
      </c>
      <c r="C52" s="70" t="s">
        <v>270</v>
      </c>
      <c r="D52" s="43"/>
      <c r="E52" s="11"/>
      <c r="F52" s="11"/>
      <c r="G52" s="11"/>
      <c r="H52" s="11"/>
      <c r="I52" s="11"/>
      <c r="J52" s="101"/>
      <c r="K52" s="111"/>
      <c r="L52" s="28"/>
    </row>
    <row r="53" spans="1:12" s="23" customFormat="1">
      <c r="A53" s="36" t="s">
        <v>66</v>
      </c>
      <c r="B53" s="46" t="s">
        <v>115</v>
      </c>
      <c r="C53" s="71" t="s">
        <v>270</v>
      </c>
      <c r="D53" s="42"/>
      <c r="E53" s="8"/>
      <c r="F53" s="8"/>
      <c r="G53" s="8"/>
      <c r="H53" s="8"/>
      <c r="I53" s="8"/>
      <c r="J53" s="102"/>
      <c r="K53" s="112"/>
      <c r="L53" s="27"/>
    </row>
    <row r="54" spans="1:12" s="23" customFormat="1">
      <c r="A54" s="36" t="s">
        <v>53</v>
      </c>
      <c r="B54" s="46" t="s">
        <v>107</v>
      </c>
      <c r="C54" s="71" t="s">
        <v>270</v>
      </c>
      <c r="D54" s="42"/>
      <c r="E54" s="8"/>
      <c r="F54" s="8"/>
      <c r="G54" s="8"/>
      <c r="H54" s="8"/>
      <c r="I54" s="8"/>
      <c r="J54" s="102"/>
      <c r="K54" s="112"/>
      <c r="L54" s="27"/>
    </row>
    <row r="55" spans="1:12" s="23" customFormat="1">
      <c r="A55" s="37" t="s">
        <v>50</v>
      </c>
      <c r="B55" s="47" t="s">
        <v>38</v>
      </c>
      <c r="C55" s="70" t="s">
        <v>270</v>
      </c>
      <c r="D55" s="42"/>
      <c r="E55" s="8"/>
      <c r="F55" s="8"/>
      <c r="G55" s="8"/>
      <c r="H55" s="8"/>
      <c r="I55" s="8"/>
      <c r="J55" s="102"/>
      <c r="K55" s="112"/>
      <c r="L55" s="27"/>
    </row>
    <row r="56" spans="1:12" s="23" customFormat="1">
      <c r="A56" s="37" t="s">
        <v>51</v>
      </c>
      <c r="B56" s="47" t="s">
        <v>39</v>
      </c>
      <c r="C56" s="70" t="s">
        <v>270</v>
      </c>
      <c r="D56" s="42"/>
      <c r="E56" s="11"/>
      <c r="F56" s="11"/>
      <c r="G56" s="11"/>
      <c r="H56" s="11"/>
      <c r="I56" s="11"/>
      <c r="J56" s="102"/>
      <c r="K56" s="112"/>
      <c r="L56" s="27"/>
    </row>
    <row r="57" spans="1:12" s="7" customFormat="1">
      <c r="A57" s="37" t="s">
        <v>54</v>
      </c>
      <c r="B57" s="47" t="s">
        <v>108</v>
      </c>
      <c r="C57" s="70" t="s">
        <v>270</v>
      </c>
      <c r="D57" s="43"/>
      <c r="E57" s="11"/>
      <c r="F57" s="11"/>
      <c r="G57" s="11"/>
      <c r="H57" s="11"/>
      <c r="I57" s="11"/>
      <c r="J57" s="101"/>
      <c r="K57" s="111"/>
      <c r="L57" s="28"/>
    </row>
    <row r="58" spans="1:12" s="7" customFormat="1">
      <c r="A58" s="37"/>
      <c r="B58" s="47" t="s">
        <v>109</v>
      </c>
      <c r="C58" s="70" t="s">
        <v>270</v>
      </c>
      <c r="D58" s="43"/>
      <c r="E58" s="11"/>
      <c r="F58" s="11"/>
      <c r="G58" s="11"/>
      <c r="H58" s="11"/>
      <c r="I58" s="11"/>
      <c r="J58" s="101"/>
      <c r="K58" s="111"/>
      <c r="L58" s="28"/>
    </row>
    <row r="59" spans="1:12" s="7" customFormat="1">
      <c r="A59" s="15" t="s">
        <v>101</v>
      </c>
      <c r="B59" s="47" t="s">
        <v>280</v>
      </c>
      <c r="C59" s="70" t="s">
        <v>270</v>
      </c>
      <c r="D59" s="43"/>
      <c r="E59" s="11"/>
      <c r="F59" s="11"/>
      <c r="G59" s="11"/>
      <c r="H59" s="11"/>
      <c r="I59" s="11"/>
      <c r="J59" s="101"/>
      <c r="K59" s="111"/>
      <c r="L59" s="28"/>
    </row>
    <row r="60" spans="1:12" s="23" customFormat="1">
      <c r="A60" s="36" t="s">
        <v>55</v>
      </c>
      <c r="B60" s="46" t="s">
        <v>110</v>
      </c>
      <c r="C60" s="71" t="s">
        <v>270</v>
      </c>
      <c r="D60" s="42"/>
      <c r="E60" s="11"/>
      <c r="F60" s="11"/>
      <c r="G60" s="11"/>
      <c r="H60" s="11"/>
      <c r="I60" s="11"/>
      <c r="J60" s="102"/>
      <c r="K60" s="112"/>
      <c r="L60" s="27"/>
    </row>
    <row r="61" spans="1:12" s="7" customFormat="1">
      <c r="A61" s="37" t="s">
        <v>56</v>
      </c>
      <c r="B61" s="47" t="s">
        <v>40</v>
      </c>
      <c r="C61" s="70" t="s">
        <v>270</v>
      </c>
      <c r="D61" s="43"/>
      <c r="E61" s="11"/>
      <c r="F61" s="11"/>
      <c r="G61" s="11"/>
      <c r="H61" s="11"/>
      <c r="I61" s="11"/>
      <c r="J61" s="101"/>
      <c r="K61" s="111"/>
      <c r="L61" s="28"/>
    </row>
    <row r="62" spans="1:12" s="7" customFormat="1">
      <c r="A62" s="37" t="s">
        <v>57</v>
      </c>
      <c r="B62" s="47" t="s">
        <v>41</v>
      </c>
      <c r="C62" s="70" t="s">
        <v>270</v>
      </c>
      <c r="D62" s="43"/>
      <c r="E62" s="11"/>
      <c r="F62" s="11"/>
      <c r="G62" s="11"/>
      <c r="H62" s="11"/>
      <c r="I62" s="11"/>
      <c r="J62" s="101"/>
      <c r="K62" s="111"/>
      <c r="L62" s="28"/>
    </row>
    <row r="63" spans="1:12" s="7" customFormat="1">
      <c r="A63" s="37" t="s">
        <v>69</v>
      </c>
      <c r="B63" s="47" t="s">
        <v>111</v>
      </c>
      <c r="C63" s="70" t="s">
        <v>270</v>
      </c>
      <c r="D63" s="43"/>
      <c r="E63" s="11"/>
      <c r="F63" s="11"/>
      <c r="G63" s="11"/>
      <c r="H63" s="11"/>
      <c r="I63" s="11"/>
      <c r="J63" s="101"/>
      <c r="K63" s="111"/>
      <c r="L63" s="28"/>
    </row>
    <row r="64" spans="1:12" s="7" customFormat="1">
      <c r="A64" s="37"/>
      <c r="B64" s="47" t="s">
        <v>109</v>
      </c>
      <c r="C64" s="70" t="s">
        <v>270</v>
      </c>
      <c r="D64" s="43"/>
      <c r="E64" s="11"/>
      <c r="F64" s="11"/>
      <c r="G64" s="11"/>
      <c r="H64" s="11"/>
      <c r="I64" s="11"/>
      <c r="J64" s="101"/>
      <c r="K64" s="111"/>
      <c r="L64" s="28"/>
    </row>
    <row r="65" spans="1:12" s="7" customFormat="1">
      <c r="A65" s="15" t="s">
        <v>141</v>
      </c>
      <c r="B65" s="47" t="s">
        <v>281</v>
      </c>
      <c r="C65" s="70" t="s">
        <v>270</v>
      </c>
      <c r="D65" s="43"/>
      <c r="E65" s="11"/>
      <c r="F65" s="11"/>
      <c r="G65" s="11"/>
      <c r="H65" s="11"/>
      <c r="I65" s="11"/>
      <c r="J65" s="101"/>
      <c r="K65" s="111"/>
      <c r="L65" s="28"/>
    </row>
    <row r="66" spans="1:12" s="23" customFormat="1">
      <c r="A66" s="36" t="s">
        <v>67</v>
      </c>
      <c r="B66" s="46" t="s">
        <v>114</v>
      </c>
      <c r="C66" s="71" t="s">
        <v>270</v>
      </c>
      <c r="D66" s="42"/>
      <c r="E66" s="11"/>
      <c r="F66" s="11"/>
      <c r="G66" s="11"/>
      <c r="H66" s="11"/>
      <c r="I66" s="11"/>
      <c r="J66" s="102"/>
      <c r="K66" s="112"/>
      <c r="L66" s="27"/>
    </row>
    <row r="67" spans="1:12" s="23" customFormat="1" ht="25.5">
      <c r="A67" s="37" t="s">
        <v>50</v>
      </c>
      <c r="B67" s="47" t="s">
        <v>282</v>
      </c>
      <c r="C67" s="70" t="s">
        <v>270</v>
      </c>
      <c r="D67" s="42"/>
      <c r="E67" s="11"/>
      <c r="F67" s="11"/>
      <c r="G67" s="11"/>
      <c r="H67" s="11"/>
      <c r="I67" s="11"/>
      <c r="J67" s="102"/>
      <c r="K67" s="112"/>
      <c r="L67" s="27"/>
    </row>
    <row r="68" spans="1:12" s="23" customFormat="1">
      <c r="A68" s="37" t="s">
        <v>51</v>
      </c>
      <c r="B68" s="47" t="s">
        <v>283</v>
      </c>
      <c r="C68" s="70" t="s">
        <v>270</v>
      </c>
      <c r="D68" s="42"/>
      <c r="E68" s="11"/>
      <c r="F68" s="11"/>
      <c r="G68" s="11"/>
      <c r="H68" s="11"/>
      <c r="I68" s="11"/>
      <c r="J68" s="102"/>
      <c r="K68" s="112"/>
      <c r="L68" s="27"/>
    </row>
    <row r="69" spans="1:12" s="23" customFormat="1" ht="25.5">
      <c r="A69" s="36" t="s">
        <v>68</v>
      </c>
      <c r="B69" s="46" t="s">
        <v>116</v>
      </c>
      <c r="C69" s="71" t="s">
        <v>270</v>
      </c>
      <c r="D69" s="42"/>
      <c r="E69" s="11"/>
      <c r="F69" s="11"/>
      <c r="G69" s="11"/>
      <c r="H69" s="11"/>
      <c r="I69" s="11"/>
      <c r="J69" s="102"/>
      <c r="K69" s="112"/>
      <c r="L69" s="27"/>
    </row>
    <row r="70" spans="1:12" s="7" customFormat="1" ht="25.5">
      <c r="A70" s="37" t="s">
        <v>50</v>
      </c>
      <c r="B70" s="47" t="s">
        <v>42</v>
      </c>
      <c r="C70" s="70" t="s">
        <v>270</v>
      </c>
      <c r="D70" s="43"/>
      <c r="E70" s="11"/>
      <c r="F70" s="11"/>
      <c r="G70" s="11"/>
      <c r="H70" s="11"/>
      <c r="I70" s="11"/>
      <c r="J70" s="101"/>
      <c r="K70" s="111"/>
      <c r="L70" s="28"/>
    </row>
    <row r="71" spans="1:12" s="7" customFormat="1">
      <c r="A71" s="37" t="s">
        <v>51</v>
      </c>
      <c r="B71" s="47" t="s">
        <v>43</v>
      </c>
      <c r="C71" s="70" t="s">
        <v>270</v>
      </c>
      <c r="D71" s="43"/>
      <c r="E71" s="11"/>
      <c r="F71" s="11"/>
      <c r="G71" s="11"/>
      <c r="H71" s="11"/>
      <c r="I71" s="11"/>
      <c r="J71" s="101"/>
      <c r="K71" s="111"/>
      <c r="L71" s="28"/>
    </row>
    <row r="72" spans="1:12" s="23" customFormat="1">
      <c r="A72" s="36" t="s">
        <v>70</v>
      </c>
      <c r="B72" s="46" t="s">
        <v>117</v>
      </c>
      <c r="C72" s="71" t="s">
        <v>270</v>
      </c>
      <c r="D72" s="42"/>
      <c r="E72" s="11"/>
      <c r="F72" s="11"/>
      <c r="G72" s="11"/>
      <c r="H72" s="11"/>
      <c r="I72" s="11"/>
      <c r="J72" s="102"/>
      <c r="K72" s="112"/>
      <c r="L72" s="27"/>
    </row>
    <row r="73" spans="1:12" s="7" customFormat="1" ht="25.5">
      <c r="A73" s="37" t="s">
        <v>50</v>
      </c>
      <c r="B73" s="47" t="s">
        <v>118</v>
      </c>
      <c r="C73" s="70" t="s">
        <v>270</v>
      </c>
      <c r="D73" s="43"/>
      <c r="E73" s="11"/>
      <c r="F73" s="11"/>
      <c r="G73" s="11"/>
      <c r="H73" s="11"/>
      <c r="I73" s="11"/>
      <c r="J73" s="101"/>
      <c r="K73" s="111"/>
      <c r="L73" s="28"/>
    </row>
    <row r="74" spans="1:12" s="7" customFormat="1">
      <c r="A74" s="37" t="s">
        <v>51</v>
      </c>
      <c r="B74" s="47" t="s">
        <v>119</v>
      </c>
      <c r="C74" s="70" t="s">
        <v>270</v>
      </c>
      <c r="D74" s="43"/>
      <c r="E74" s="11"/>
      <c r="F74" s="11"/>
      <c r="G74" s="11"/>
      <c r="H74" s="11"/>
      <c r="I74" s="11"/>
      <c r="J74" s="101"/>
      <c r="K74" s="111"/>
      <c r="L74" s="28"/>
    </row>
    <row r="75" spans="1:12" s="23" customFormat="1">
      <c r="A75" s="36" t="s">
        <v>71</v>
      </c>
      <c r="B75" s="46" t="s">
        <v>44</v>
      </c>
      <c r="C75" s="71" t="s">
        <v>270</v>
      </c>
      <c r="D75" s="42"/>
      <c r="E75" s="11"/>
      <c r="F75" s="11"/>
      <c r="G75" s="11"/>
      <c r="H75" s="11"/>
      <c r="I75" s="11"/>
      <c r="J75" s="102"/>
      <c r="K75" s="112"/>
      <c r="L75" s="27"/>
    </row>
    <row r="76" spans="1:12" s="7" customFormat="1">
      <c r="A76" s="37" t="s">
        <v>53</v>
      </c>
      <c r="B76" s="47" t="s">
        <v>45</v>
      </c>
      <c r="C76" s="70" t="s">
        <v>270</v>
      </c>
      <c r="D76" s="43"/>
      <c r="E76" s="11"/>
      <c r="F76" s="11"/>
      <c r="G76" s="11"/>
      <c r="H76" s="11"/>
      <c r="I76" s="11"/>
      <c r="J76" s="101"/>
      <c r="K76" s="111"/>
      <c r="L76" s="28"/>
    </row>
    <row r="77" spans="1:12" s="7" customFormat="1">
      <c r="A77" s="37" t="s">
        <v>55</v>
      </c>
      <c r="B77" s="47" t="s">
        <v>46</v>
      </c>
      <c r="C77" s="70" t="s">
        <v>270</v>
      </c>
      <c r="D77" s="43"/>
      <c r="E77" s="11"/>
      <c r="F77" s="11"/>
      <c r="G77" s="11"/>
      <c r="H77" s="11"/>
      <c r="I77" s="11"/>
      <c r="J77" s="101"/>
      <c r="K77" s="111"/>
      <c r="L77" s="28"/>
    </row>
    <row r="78" spans="1:12" s="7" customFormat="1">
      <c r="A78" s="37" t="s">
        <v>58</v>
      </c>
      <c r="B78" s="47" t="s">
        <v>47</v>
      </c>
      <c r="C78" s="70" t="s">
        <v>270</v>
      </c>
      <c r="D78" s="43"/>
      <c r="E78" s="11"/>
      <c r="F78" s="11"/>
      <c r="G78" s="11"/>
      <c r="H78" s="11"/>
      <c r="I78" s="11"/>
      <c r="J78" s="101"/>
      <c r="K78" s="111"/>
      <c r="L78" s="28"/>
    </row>
    <row r="79" spans="1:12" s="7" customFormat="1" ht="16.5" thickBot="1">
      <c r="A79" s="38" t="s">
        <v>59</v>
      </c>
      <c r="B79" s="49" t="s">
        <v>48</v>
      </c>
      <c r="C79" s="72" t="s">
        <v>270</v>
      </c>
      <c r="D79" s="44"/>
      <c r="E79" s="30"/>
      <c r="F79" s="30"/>
      <c r="G79" s="30"/>
      <c r="H79" s="30"/>
      <c r="I79" s="30"/>
      <c r="J79" s="103"/>
      <c r="K79" s="113"/>
      <c r="L79" s="31"/>
    </row>
    <row r="80" spans="1:12" s="23" customFormat="1" ht="25.5">
      <c r="A80" s="39">
        <v>1</v>
      </c>
      <c r="B80" s="50" t="s">
        <v>120</v>
      </c>
      <c r="C80" s="73" t="s">
        <v>270</v>
      </c>
      <c r="D80" s="45"/>
      <c r="E80" s="32"/>
      <c r="F80" s="32"/>
      <c r="G80" s="32"/>
      <c r="H80" s="32"/>
      <c r="I80" s="32"/>
      <c r="J80" s="104"/>
      <c r="K80" s="114"/>
      <c r="L80" s="33"/>
    </row>
    <row r="81" spans="1:12" s="7" customFormat="1" ht="25.5">
      <c r="A81" s="37" t="s">
        <v>50</v>
      </c>
      <c r="B81" s="47" t="s">
        <v>121</v>
      </c>
      <c r="C81" s="70" t="s">
        <v>270</v>
      </c>
      <c r="D81" s="43"/>
      <c r="E81" s="11"/>
      <c r="F81" s="11"/>
      <c r="G81" s="11"/>
      <c r="H81" s="11"/>
      <c r="I81" s="11"/>
      <c r="J81" s="101"/>
      <c r="K81" s="111"/>
      <c r="L81" s="28"/>
    </row>
    <row r="82" spans="1:12" s="7" customFormat="1">
      <c r="A82" s="37" t="s">
        <v>51</v>
      </c>
      <c r="B82" s="47" t="s">
        <v>122</v>
      </c>
      <c r="C82" s="70" t="s">
        <v>270</v>
      </c>
      <c r="D82" s="43"/>
      <c r="E82" s="11"/>
      <c r="F82" s="11"/>
      <c r="G82" s="11"/>
      <c r="H82" s="11"/>
      <c r="I82" s="11"/>
      <c r="J82" s="101"/>
      <c r="K82" s="111"/>
      <c r="L82" s="28"/>
    </row>
    <row r="83" spans="1:12" s="23" customFormat="1" ht="25.5">
      <c r="A83" s="36">
        <v>2</v>
      </c>
      <c r="B83" s="46" t="s">
        <v>123</v>
      </c>
      <c r="C83" s="71" t="s">
        <v>270</v>
      </c>
      <c r="D83" s="42"/>
      <c r="E83" s="11"/>
      <c r="F83" s="11"/>
      <c r="G83" s="11"/>
      <c r="H83" s="11"/>
      <c r="I83" s="11"/>
      <c r="J83" s="102"/>
      <c r="K83" s="112"/>
      <c r="L83" s="27"/>
    </row>
    <row r="84" spans="1:12" s="23" customFormat="1">
      <c r="A84" s="15" t="s">
        <v>56</v>
      </c>
      <c r="B84" s="47" t="s">
        <v>133</v>
      </c>
      <c r="C84" s="70" t="s">
        <v>270</v>
      </c>
      <c r="D84" s="42"/>
      <c r="E84" s="11"/>
      <c r="F84" s="11"/>
      <c r="G84" s="11"/>
      <c r="H84" s="11"/>
      <c r="I84" s="11"/>
      <c r="J84" s="102"/>
      <c r="K84" s="112"/>
      <c r="L84" s="27"/>
    </row>
    <row r="85" spans="1:12" s="23" customFormat="1">
      <c r="A85" s="15" t="s">
        <v>57</v>
      </c>
      <c r="B85" s="47" t="s">
        <v>125</v>
      </c>
      <c r="C85" s="70" t="s">
        <v>270</v>
      </c>
      <c r="D85" s="42"/>
      <c r="E85" s="11"/>
      <c r="F85" s="11"/>
      <c r="G85" s="11"/>
      <c r="H85" s="11"/>
      <c r="I85" s="11"/>
      <c r="J85" s="102"/>
      <c r="K85" s="112"/>
      <c r="L85" s="27"/>
    </row>
    <row r="86" spans="1:12" s="23" customFormat="1">
      <c r="A86" s="15" t="s">
        <v>139</v>
      </c>
      <c r="B86" s="47" t="s">
        <v>126</v>
      </c>
      <c r="C86" s="70" t="s">
        <v>270</v>
      </c>
      <c r="D86" s="42"/>
      <c r="E86" s="11"/>
      <c r="F86" s="11"/>
      <c r="G86" s="11"/>
      <c r="H86" s="11"/>
      <c r="I86" s="11"/>
      <c r="J86" s="102"/>
      <c r="K86" s="112"/>
      <c r="L86" s="27"/>
    </row>
    <row r="87" spans="1:12" s="23" customFormat="1">
      <c r="A87" s="15" t="s">
        <v>140</v>
      </c>
      <c r="B87" s="47" t="s">
        <v>127</v>
      </c>
      <c r="C87" s="70" t="s">
        <v>270</v>
      </c>
      <c r="D87" s="42"/>
      <c r="E87" s="11"/>
      <c r="F87" s="11"/>
      <c r="G87" s="11"/>
      <c r="H87" s="11"/>
      <c r="I87" s="11"/>
      <c r="J87" s="102"/>
      <c r="K87" s="112"/>
      <c r="L87" s="27"/>
    </row>
    <row r="88" spans="1:12" s="23" customFormat="1">
      <c r="A88" s="15" t="s">
        <v>69</v>
      </c>
      <c r="B88" s="47" t="s">
        <v>124</v>
      </c>
      <c r="C88" s="70" t="s">
        <v>270</v>
      </c>
      <c r="D88" s="42"/>
      <c r="E88" s="11"/>
      <c r="F88" s="11"/>
      <c r="G88" s="11"/>
      <c r="H88" s="11"/>
      <c r="I88" s="11"/>
      <c r="J88" s="102"/>
      <c r="K88" s="112"/>
      <c r="L88" s="27"/>
    </row>
    <row r="89" spans="1:12" s="23" customFormat="1">
      <c r="A89" s="15" t="s">
        <v>141</v>
      </c>
      <c r="B89" s="47" t="s">
        <v>128</v>
      </c>
      <c r="C89" s="70" t="s">
        <v>270</v>
      </c>
      <c r="D89" s="42"/>
      <c r="E89" s="11"/>
      <c r="F89" s="11"/>
      <c r="G89" s="11"/>
      <c r="H89" s="11"/>
      <c r="I89" s="11"/>
      <c r="J89" s="102"/>
      <c r="K89" s="112"/>
      <c r="L89" s="27"/>
    </row>
    <row r="90" spans="1:12" s="23" customFormat="1">
      <c r="A90" s="15" t="s">
        <v>142</v>
      </c>
      <c r="B90" s="47" t="s">
        <v>291</v>
      </c>
      <c r="C90" s="70" t="s">
        <v>270</v>
      </c>
      <c r="D90" s="42"/>
      <c r="E90" s="11"/>
      <c r="F90" s="11"/>
      <c r="G90" s="11"/>
      <c r="H90" s="11"/>
      <c r="I90" s="11"/>
      <c r="J90" s="102"/>
      <c r="K90" s="112"/>
      <c r="L90" s="27"/>
    </row>
    <row r="91" spans="1:12" s="23" customFormat="1">
      <c r="A91" s="15" t="s">
        <v>143</v>
      </c>
      <c r="B91" s="47" t="s">
        <v>134</v>
      </c>
      <c r="C91" s="70" t="s">
        <v>270</v>
      </c>
      <c r="D91" s="42"/>
      <c r="E91" s="11"/>
      <c r="F91" s="11"/>
      <c r="G91" s="11"/>
      <c r="H91" s="11"/>
      <c r="I91" s="11"/>
      <c r="J91" s="102"/>
      <c r="K91" s="112"/>
      <c r="L91" s="27"/>
    </row>
    <row r="92" spans="1:12" s="23" customFormat="1">
      <c r="A92" s="15" t="s">
        <v>144</v>
      </c>
      <c r="B92" s="47" t="s">
        <v>130</v>
      </c>
      <c r="C92" s="70" t="s">
        <v>270</v>
      </c>
      <c r="D92" s="42"/>
      <c r="E92" s="11"/>
      <c r="F92" s="11"/>
      <c r="G92" s="11"/>
      <c r="H92" s="11"/>
      <c r="I92" s="11"/>
      <c r="J92" s="102"/>
      <c r="K92" s="112"/>
      <c r="L92" s="27"/>
    </row>
    <row r="93" spans="1:12" s="23" customFormat="1">
      <c r="A93" s="15" t="s">
        <v>145</v>
      </c>
      <c r="B93" s="47" t="s">
        <v>284</v>
      </c>
      <c r="C93" s="70" t="s">
        <v>270</v>
      </c>
      <c r="D93" s="42"/>
      <c r="E93" s="11"/>
      <c r="F93" s="11"/>
      <c r="G93" s="11"/>
      <c r="H93" s="11"/>
      <c r="I93" s="11"/>
      <c r="J93" s="102"/>
      <c r="K93" s="112"/>
      <c r="L93" s="27"/>
    </row>
    <row r="94" spans="1:12" s="23" customFormat="1">
      <c r="A94" s="15" t="s">
        <v>146</v>
      </c>
      <c r="B94" s="47" t="s">
        <v>135</v>
      </c>
      <c r="C94" s="70" t="s">
        <v>270</v>
      </c>
      <c r="D94" s="42"/>
      <c r="E94" s="11"/>
      <c r="F94" s="11"/>
      <c r="G94" s="11"/>
      <c r="H94" s="11"/>
      <c r="I94" s="11"/>
      <c r="J94" s="102"/>
      <c r="K94" s="112"/>
      <c r="L94" s="27"/>
    </row>
    <row r="95" spans="1:12" s="23" customFormat="1" ht="26.25" customHeight="1">
      <c r="A95" s="16" t="s">
        <v>58</v>
      </c>
      <c r="B95" s="46" t="s">
        <v>21</v>
      </c>
      <c r="C95" s="71" t="s">
        <v>270</v>
      </c>
      <c r="D95" s="42"/>
      <c r="E95" s="11"/>
      <c r="F95" s="11"/>
      <c r="G95" s="11"/>
      <c r="H95" s="11"/>
      <c r="I95" s="11"/>
      <c r="J95" s="102"/>
      <c r="K95" s="112"/>
      <c r="L95" s="27"/>
    </row>
    <row r="96" spans="1:12" s="23" customFormat="1">
      <c r="A96" s="15" t="s">
        <v>148</v>
      </c>
      <c r="B96" s="47" t="s">
        <v>147</v>
      </c>
      <c r="C96" s="70" t="s">
        <v>270</v>
      </c>
      <c r="D96" s="42"/>
      <c r="E96" s="11"/>
      <c r="F96" s="11"/>
      <c r="G96" s="11"/>
      <c r="H96" s="11"/>
      <c r="I96" s="11"/>
      <c r="J96" s="102"/>
      <c r="K96" s="112"/>
      <c r="L96" s="27"/>
    </row>
    <row r="97" spans="1:12" s="23" customFormat="1" ht="25.5">
      <c r="A97" s="15" t="s">
        <v>149</v>
      </c>
      <c r="B97" s="47" t="s">
        <v>288</v>
      </c>
      <c r="C97" s="70" t="s">
        <v>270</v>
      </c>
      <c r="D97" s="42"/>
      <c r="E97" s="11"/>
      <c r="F97" s="11"/>
      <c r="G97" s="11"/>
      <c r="H97" s="11"/>
      <c r="I97" s="11"/>
      <c r="J97" s="102"/>
      <c r="K97" s="112"/>
      <c r="L97" s="27"/>
    </row>
    <row r="98" spans="1:12" s="23" customFormat="1" ht="25.5">
      <c r="A98" s="16"/>
      <c r="B98" s="47" t="s">
        <v>289</v>
      </c>
      <c r="C98" s="70" t="s">
        <v>270</v>
      </c>
      <c r="D98" s="42"/>
      <c r="E98" s="11"/>
      <c r="F98" s="11"/>
      <c r="G98" s="11"/>
      <c r="H98" s="11"/>
      <c r="I98" s="11"/>
      <c r="J98" s="102"/>
      <c r="K98" s="112"/>
      <c r="L98" s="27"/>
    </row>
    <row r="99" spans="1:12" s="23" customFormat="1">
      <c r="A99" s="15"/>
      <c r="B99" s="47" t="s">
        <v>158</v>
      </c>
      <c r="C99" s="70" t="s">
        <v>270</v>
      </c>
      <c r="D99" s="42"/>
      <c r="E99" s="11"/>
      <c r="F99" s="11"/>
      <c r="G99" s="11"/>
      <c r="H99" s="11"/>
      <c r="I99" s="11"/>
      <c r="J99" s="102"/>
      <c r="K99" s="112"/>
      <c r="L99" s="27"/>
    </row>
    <row r="100" spans="1:12" s="23" customFormat="1">
      <c r="A100" s="15" t="s">
        <v>150</v>
      </c>
      <c r="B100" s="47" t="s">
        <v>290</v>
      </c>
      <c r="C100" s="70" t="s">
        <v>270</v>
      </c>
      <c r="D100" s="42"/>
      <c r="E100" s="11"/>
      <c r="F100" s="11"/>
      <c r="G100" s="11"/>
      <c r="H100" s="11"/>
      <c r="I100" s="11"/>
      <c r="J100" s="102"/>
      <c r="K100" s="112"/>
      <c r="L100" s="27"/>
    </row>
    <row r="101" spans="1:12" s="23" customFormat="1">
      <c r="A101" s="16" t="s">
        <v>59</v>
      </c>
      <c r="B101" s="46" t="s">
        <v>22</v>
      </c>
      <c r="C101" s="71" t="s">
        <v>270</v>
      </c>
      <c r="D101" s="42"/>
      <c r="E101" s="11"/>
      <c r="F101" s="11"/>
      <c r="G101" s="11"/>
      <c r="H101" s="11"/>
      <c r="I101" s="11"/>
      <c r="J101" s="102"/>
      <c r="K101" s="112"/>
      <c r="L101" s="27"/>
    </row>
    <row r="102" spans="1:12" s="7" customFormat="1">
      <c r="A102" s="15" t="s">
        <v>160</v>
      </c>
      <c r="B102" s="47" t="s">
        <v>159</v>
      </c>
      <c r="C102" s="70" t="s">
        <v>270</v>
      </c>
      <c r="D102" s="43"/>
      <c r="E102" s="11"/>
      <c r="F102" s="11"/>
      <c r="G102" s="11"/>
      <c r="H102" s="11"/>
      <c r="I102" s="11"/>
      <c r="J102" s="101"/>
      <c r="K102" s="111"/>
      <c r="L102" s="28"/>
    </row>
    <row r="103" spans="1:12" s="7" customFormat="1">
      <c r="A103" s="15" t="s">
        <v>161</v>
      </c>
      <c r="B103" s="47" t="s">
        <v>292</v>
      </c>
      <c r="C103" s="70" t="s">
        <v>270</v>
      </c>
      <c r="D103" s="43"/>
      <c r="E103" s="11"/>
      <c r="F103" s="11"/>
      <c r="G103" s="11"/>
      <c r="H103" s="11"/>
      <c r="I103" s="11"/>
      <c r="J103" s="101"/>
      <c r="K103" s="111"/>
      <c r="L103" s="28"/>
    </row>
    <row r="104" spans="1:12" s="7" customFormat="1">
      <c r="A104" s="15" t="s">
        <v>162</v>
      </c>
      <c r="B104" s="47" t="s">
        <v>293</v>
      </c>
      <c r="C104" s="70" t="s">
        <v>270</v>
      </c>
      <c r="D104" s="43"/>
      <c r="E104" s="11"/>
      <c r="F104" s="11"/>
      <c r="G104" s="11"/>
      <c r="H104" s="11"/>
      <c r="I104" s="11"/>
      <c r="J104" s="101"/>
      <c r="K104" s="111"/>
      <c r="L104" s="28"/>
    </row>
    <row r="105" spans="1:12" s="7" customFormat="1">
      <c r="A105" s="15" t="s">
        <v>297</v>
      </c>
      <c r="B105" s="47" t="s">
        <v>294</v>
      </c>
      <c r="C105" s="70" t="s">
        <v>270</v>
      </c>
      <c r="D105" s="43"/>
      <c r="E105" s="11"/>
      <c r="F105" s="11"/>
      <c r="G105" s="11"/>
      <c r="H105" s="11"/>
      <c r="I105" s="11"/>
      <c r="J105" s="101"/>
      <c r="K105" s="111"/>
      <c r="L105" s="28"/>
    </row>
    <row r="106" spans="1:12" s="7" customFormat="1">
      <c r="A106" s="15" t="s">
        <v>298</v>
      </c>
      <c r="B106" s="47" t="s">
        <v>296</v>
      </c>
      <c r="C106" s="70" t="s">
        <v>270</v>
      </c>
      <c r="D106" s="43"/>
      <c r="E106" s="11"/>
      <c r="F106" s="11"/>
      <c r="G106" s="11"/>
      <c r="H106" s="11"/>
      <c r="I106" s="11"/>
      <c r="J106" s="101"/>
      <c r="K106" s="111"/>
      <c r="L106" s="28"/>
    </row>
    <row r="107" spans="1:12" s="7" customFormat="1">
      <c r="A107" s="15" t="s">
        <v>299</v>
      </c>
      <c r="B107" s="47" t="s">
        <v>295</v>
      </c>
      <c r="C107" s="70" t="s">
        <v>270</v>
      </c>
      <c r="D107" s="43"/>
      <c r="E107" s="11"/>
      <c r="F107" s="11"/>
      <c r="G107" s="11"/>
      <c r="H107" s="11"/>
      <c r="I107" s="11"/>
      <c r="J107" s="101"/>
      <c r="K107" s="111"/>
      <c r="L107" s="28"/>
    </row>
    <row r="108" spans="1:12" s="7" customFormat="1">
      <c r="A108" s="15" t="s">
        <v>300</v>
      </c>
      <c r="B108" s="47" t="s">
        <v>301</v>
      </c>
      <c r="C108" s="70" t="s">
        <v>270</v>
      </c>
      <c r="D108" s="43"/>
      <c r="E108" s="11"/>
      <c r="F108" s="11"/>
      <c r="G108" s="11"/>
      <c r="H108" s="11"/>
      <c r="I108" s="11"/>
      <c r="J108" s="101"/>
      <c r="K108" s="111"/>
      <c r="L108" s="28"/>
    </row>
    <row r="109" spans="1:12" s="7" customFormat="1">
      <c r="A109" s="15" t="s">
        <v>163</v>
      </c>
      <c r="B109" s="47" t="s">
        <v>165</v>
      </c>
      <c r="C109" s="70" t="s">
        <v>270</v>
      </c>
      <c r="D109" s="43"/>
      <c r="E109" s="11"/>
      <c r="F109" s="11"/>
      <c r="G109" s="11"/>
      <c r="H109" s="11"/>
      <c r="I109" s="11"/>
      <c r="J109" s="101"/>
      <c r="K109" s="111"/>
      <c r="L109" s="28"/>
    </row>
    <row r="110" spans="1:12" s="7" customFormat="1">
      <c r="A110" s="15" t="s">
        <v>164</v>
      </c>
      <c r="B110" s="47" t="s">
        <v>302</v>
      </c>
      <c r="C110" s="70" t="s">
        <v>270</v>
      </c>
      <c r="D110" s="43"/>
      <c r="E110" s="11"/>
      <c r="F110" s="11"/>
      <c r="G110" s="11"/>
      <c r="H110" s="11"/>
      <c r="I110" s="11"/>
      <c r="J110" s="101"/>
      <c r="K110" s="111"/>
      <c r="L110" s="28"/>
    </row>
    <row r="111" spans="1:12" s="23" customFormat="1">
      <c r="A111" s="16" t="s">
        <v>60</v>
      </c>
      <c r="B111" s="46" t="s">
        <v>23</v>
      </c>
      <c r="C111" s="71" t="s">
        <v>270</v>
      </c>
      <c r="D111" s="42"/>
      <c r="E111" s="11"/>
      <c r="F111" s="11"/>
      <c r="G111" s="11"/>
      <c r="H111" s="11"/>
      <c r="I111" s="11"/>
      <c r="J111" s="102"/>
      <c r="K111" s="112"/>
      <c r="L111" s="27"/>
    </row>
    <row r="112" spans="1:12" s="7" customFormat="1">
      <c r="A112" s="15" t="s">
        <v>168</v>
      </c>
      <c r="B112" s="47" t="s">
        <v>167</v>
      </c>
      <c r="C112" s="70" t="s">
        <v>270</v>
      </c>
      <c r="D112" s="43"/>
      <c r="E112" s="11"/>
      <c r="F112" s="11"/>
      <c r="G112" s="11"/>
      <c r="H112" s="11"/>
      <c r="I112" s="11"/>
      <c r="J112" s="101"/>
      <c r="K112" s="111"/>
      <c r="L112" s="28"/>
    </row>
    <row r="113" spans="1:12" s="7" customFormat="1">
      <c r="A113" s="15" t="s">
        <v>169</v>
      </c>
      <c r="B113" s="47" t="s">
        <v>303</v>
      </c>
      <c r="C113" s="70" t="s">
        <v>270</v>
      </c>
      <c r="D113" s="43"/>
      <c r="E113" s="11"/>
      <c r="F113" s="11"/>
      <c r="G113" s="11"/>
      <c r="H113" s="11"/>
      <c r="I113" s="11"/>
      <c r="J113" s="101"/>
      <c r="K113" s="111"/>
      <c r="L113" s="28"/>
    </row>
    <row r="114" spans="1:12" s="7" customFormat="1">
      <c r="A114" s="15"/>
      <c r="B114" s="51" t="s">
        <v>304</v>
      </c>
      <c r="C114" s="70" t="s">
        <v>270</v>
      </c>
      <c r="D114" s="43"/>
      <c r="E114" s="11"/>
      <c r="F114" s="11"/>
      <c r="G114" s="11"/>
      <c r="H114" s="11"/>
      <c r="I114" s="11"/>
      <c r="J114" s="101"/>
      <c r="K114" s="111"/>
      <c r="L114" s="28"/>
    </row>
    <row r="115" spans="1:12" s="7" customFormat="1">
      <c r="A115" s="15"/>
      <c r="B115" s="51" t="s">
        <v>305</v>
      </c>
      <c r="C115" s="70" t="s">
        <v>270</v>
      </c>
      <c r="D115" s="43"/>
      <c r="E115" s="11"/>
      <c r="F115" s="11"/>
      <c r="G115" s="11"/>
      <c r="H115" s="11"/>
      <c r="I115" s="11"/>
      <c r="J115" s="101"/>
      <c r="K115" s="111"/>
      <c r="L115" s="28"/>
    </row>
    <row r="116" spans="1:12" s="7" customFormat="1">
      <c r="A116" s="15" t="s">
        <v>170</v>
      </c>
      <c r="B116" s="47" t="s">
        <v>167</v>
      </c>
      <c r="C116" s="70" t="s">
        <v>270</v>
      </c>
      <c r="D116" s="43"/>
      <c r="E116" s="11"/>
      <c r="F116" s="11"/>
      <c r="G116" s="11"/>
      <c r="H116" s="11"/>
      <c r="I116" s="11"/>
      <c r="J116" s="101"/>
      <c r="K116" s="111"/>
      <c r="L116" s="28"/>
    </row>
    <row r="117" spans="1:12" s="7" customFormat="1">
      <c r="A117" s="15" t="s">
        <v>171</v>
      </c>
      <c r="B117" s="47" t="s">
        <v>166</v>
      </c>
      <c r="C117" s="70" t="s">
        <v>270</v>
      </c>
      <c r="D117" s="43"/>
      <c r="E117" s="11"/>
      <c r="F117" s="11"/>
      <c r="G117" s="11"/>
      <c r="H117" s="11"/>
      <c r="I117" s="11"/>
      <c r="J117" s="101"/>
      <c r="K117" s="111"/>
      <c r="L117" s="28"/>
    </row>
    <row r="118" spans="1:12" s="7" customFormat="1" ht="25.5">
      <c r="A118" s="15" t="s">
        <v>309</v>
      </c>
      <c r="B118" s="47" t="s">
        <v>307</v>
      </c>
      <c r="C118" s="70" t="s">
        <v>270</v>
      </c>
      <c r="D118" s="43"/>
      <c r="E118" s="11"/>
      <c r="F118" s="11"/>
      <c r="G118" s="11"/>
      <c r="H118" s="11"/>
      <c r="I118" s="11"/>
      <c r="J118" s="101"/>
      <c r="K118" s="111"/>
      <c r="L118" s="28"/>
    </row>
    <row r="119" spans="1:12" s="7" customFormat="1">
      <c r="A119" s="15" t="s">
        <v>310</v>
      </c>
      <c r="B119" s="47" t="s">
        <v>308</v>
      </c>
      <c r="C119" s="70" t="s">
        <v>270</v>
      </c>
      <c r="D119" s="43"/>
      <c r="E119" s="11"/>
      <c r="F119" s="11"/>
      <c r="G119" s="11"/>
      <c r="H119" s="11"/>
      <c r="I119" s="11"/>
      <c r="J119" s="101"/>
      <c r="K119" s="111"/>
      <c r="L119" s="28"/>
    </row>
    <row r="120" spans="1:12" s="23" customFormat="1">
      <c r="A120" s="16" t="s">
        <v>61</v>
      </c>
      <c r="B120" s="46" t="s">
        <v>24</v>
      </c>
      <c r="C120" s="71" t="s">
        <v>270</v>
      </c>
      <c r="D120" s="42"/>
      <c r="E120" s="11"/>
      <c r="F120" s="11"/>
      <c r="G120" s="11"/>
      <c r="H120" s="11"/>
      <c r="I120" s="11"/>
      <c r="J120" s="102"/>
      <c r="K120" s="112"/>
      <c r="L120" s="27"/>
    </row>
    <row r="121" spans="1:12" s="23" customFormat="1">
      <c r="A121" s="15" t="s">
        <v>62</v>
      </c>
      <c r="B121" s="47" t="s">
        <v>306</v>
      </c>
      <c r="C121" s="70" t="s">
        <v>270</v>
      </c>
      <c r="D121" s="42"/>
      <c r="E121" s="11"/>
      <c r="F121" s="11"/>
      <c r="G121" s="11"/>
      <c r="H121" s="11"/>
      <c r="I121" s="11"/>
      <c r="J121" s="102"/>
      <c r="K121" s="112"/>
      <c r="L121" s="27"/>
    </row>
    <row r="122" spans="1:12" s="23" customFormat="1">
      <c r="A122" s="15" t="s">
        <v>63</v>
      </c>
      <c r="B122" s="51" t="s">
        <v>304</v>
      </c>
      <c r="C122" s="70" t="s">
        <v>270</v>
      </c>
      <c r="D122" s="42"/>
      <c r="E122" s="11"/>
      <c r="F122" s="11"/>
      <c r="G122" s="11"/>
      <c r="H122" s="11"/>
      <c r="I122" s="11"/>
      <c r="J122" s="102"/>
      <c r="K122" s="112"/>
      <c r="L122" s="27"/>
    </row>
    <row r="123" spans="1:12" s="23" customFormat="1">
      <c r="A123" s="15"/>
      <c r="B123" s="51" t="s">
        <v>305</v>
      </c>
      <c r="C123" s="70" t="s">
        <v>270</v>
      </c>
      <c r="D123" s="42"/>
      <c r="E123" s="11"/>
      <c r="F123" s="11"/>
      <c r="G123" s="11"/>
      <c r="H123" s="11"/>
      <c r="I123" s="11"/>
      <c r="J123" s="102"/>
      <c r="K123" s="112"/>
      <c r="L123" s="27"/>
    </row>
    <row r="124" spans="1:12" s="23" customFormat="1">
      <c r="A124" s="15"/>
      <c r="B124" s="51" t="s">
        <v>305</v>
      </c>
      <c r="C124" s="70" t="s">
        <v>270</v>
      </c>
      <c r="D124" s="42"/>
      <c r="E124" s="11"/>
      <c r="F124" s="11"/>
      <c r="G124" s="11"/>
      <c r="H124" s="11"/>
      <c r="I124" s="11"/>
      <c r="J124" s="102"/>
      <c r="K124" s="112"/>
      <c r="L124" s="27"/>
    </row>
    <row r="125" spans="1:12" s="23" customFormat="1">
      <c r="A125" s="15" t="s">
        <v>64</v>
      </c>
      <c r="B125" s="47" t="s">
        <v>173</v>
      </c>
      <c r="C125" s="70" t="s">
        <v>270</v>
      </c>
      <c r="D125" s="42"/>
      <c r="E125" s="11"/>
      <c r="F125" s="11"/>
      <c r="G125" s="11"/>
      <c r="H125" s="11"/>
      <c r="I125" s="11"/>
      <c r="J125" s="102"/>
      <c r="K125" s="112"/>
      <c r="L125" s="27"/>
    </row>
    <row r="126" spans="1:12" s="23" customFormat="1">
      <c r="A126" s="15" t="s">
        <v>174</v>
      </c>
      <c r="B126" s="47" t="s">
        <v>47</v>
      </c>
      <c r="C126" s="70" t="s">
        <v>270</v>
      </c>
      <c r="D126" s="42"/>
      <c r="E126" s="11"/>
      <c r="F126" s="11"/>
      <c r="G126" s="11"/>
      <c r="H126" s="11"/>
      <c r="I126" s="11"/>
      <c r="J126" s="102"/>
      <c r="K126" s="112"/>
      <c r="L126" s="27"/>
    </row>
    <row r="127" spans="1:12" s="23" customFormat="1">
      <c r="A127" s="15" t="s">
        <v>311</v>
      </c>
      <c r="B127" s="47" t="s">
        <v>312</v>
      </c>
      <c r="C127" s="70" t="s">
        <v>270</v>
      </c>
      <c r="D127" s="42"/>
      <c r="E127" s="11"/>
      <c r="F127" s="11"/>
      <c r="G127" s="11"/>
      <c r="H127" s="11"/>
      <c r="I127" s="11"/>
      <c r="J127" s="102"/>
      <c r="K127" s="112"/>
      <c r="L127" s="27"/>
    </row>
    <row r="128" spans="1:12" s="7" customFormat="1" ht="25.5">
      <c r="A128" s="16" t="s">
        <v>136</v>
      </c>
      <c r="B128" s="46" t="s">
        <v>175</v>
      </c>
      <c r="C128" s="71" t="s">
        <v>270</v>
      </c>
      <c r="D128" s="43"/>
      <c r="E128" s="11"/>
      <c r="F128" s="11"/>
      <c r="G128" s="11"/>
      <c r="H128" s="11"/>
      <c r="I128" s="11"/>
      <c r="J128" s="101"/>
      <c r="K128" s="111"/>
      <c r="L128" s="28"/>
    </row>
    <row r="129" spans="1:12" s="7" customFormat="1" ht="25.5">
      <c r="A129" s="15" t="s">
        <v>151</v>
      </c>
      <c r="B129" s="47" t="s">
        <v>153</v>
      </c>
      <c r="C129" s="70" t="s">
        <v>270</v>
      </c>
      <c r="D129" s="43"/>
      <c r="E129" s="11"/>
      <c r="F129" s="11"/>
      <c r="G129" s="11"/>
      <c r="H129" s="11"/>
      <c r="I129" s="11"/>
      <c r="J129" s="101"/>
      <c r="K129" s="111"/>
      <c r="L129" s="28"/>
    </row>
    <row r="130" spans="1:12" s="7" customFormat="1">
      <c r="A130" s="15" t="s">
        <v>152</v>
      </c>
      <c r="B130" s="47" t="s">
        <v>154</v>
      </c>
      <c r="C130" s="70" t="s">
        <v>270</v>
      </c>
      <c r="D130" s="43"/>
      <c r="E130" s="11"/>
      <c r="F130" s="11"/>
      <c r="G130" s="11"/>
      <c r="H130" s="11"/>
      <c r="I130" s="11"/>
      <c r="J130" s="101"/>
      <c r="K130" s="111"/>
      <c r="L130" s="28"/>
    </row>
    <row r="131" spans="1:12" s="7" customFormat="1" ht="25.5">
      <c r="A131" s="15" t="s">
        <v>137</v>
      </c>
      <c r="B131" s="46" t="s">
        <v>176</v>
      </c>
      <c r="C131" s="71" t="s">
        <v>270</v>
      </c>
      <c r="D131" s="43"/>
      <c r="E131" s="11"/>
      <c r="F131" s="11"/>
      <c r="G131" s="11"/>
      <c r="H131" s="11"/>
      <c r="I131" s="11"/>
      <c r="J131" s="101"/>
      <c r="K131" s="111"/>
      <c r="L131" s="28"/>
    </row>
    <row r="132" spans="1:12" s="7" customFormat="1" ht="25.5">
      <c r="A132" s="15" t="s">
        <v>155</v>
      </c>
      <c r="B132" s="47" t="s">
        <v>157</v>
      </c>
      <c r="C132" s="70" t="s">
        <v>270</v>
      </c>
      <c r="D132" s="43"/>
      <c r="E132" s="11"/>
      <c r="F132" s="11"/>
      <c r="G132" s="11"/>
      <c r="H132" s="11"/>
      <c r="I132" s="11"/>
      <c r="J132" s="101"/>
      <c r="K132" s="111"/>
      <c r="L132" s="28"/>
    </row>
    <row r="133" spans="1:12" s="7" customFormat="1">
      <c r="A133" s="15" t="s">
        <v>156</v>
      </c>
      <c r="B133" s="47" t="s">
        <v>154</v>
      </c>
      <c r="C133" s="70" t="s">
        <v>270</v>
      </c>
      <c r="D133" s="43"/>
      <c r="E133" s="11"/>
      <c r="F133" s="11"/>
      <c r="G133" s="11"/>
      <c r="H133" s="11"/>
      <c r="I133" s="11"/>
      <c r="J133" s="101"/>
      <c r="K133" s="111"/>
      <c r="L133" s="28"/>
    </row>
    <row r="134" spans="1:12" s="23" customFormat="1" ht="30.75" customHeight="1">
      <c r="A134" s="16" t="s">
        <v>138</v>
      </c>
      <c r="B134" s="46" t="s">
        <v>177</v>
      </c>
      <c r="C134" s="71" t="s">
        <v>270</v>
      </c>
      <c r="D134" s="42"/>
      <c r="E134" s="11"/>
      <c r="F134" s="11"/>
      <c r="G134" s="11"/>
      <c r="H134" s="11"/>
      <c r="I134" s="11"/>
      <c r="J134" s="102"/>
      <c r="K134" s="112"/>
      <c r="L134" s="27"/>
    </row>
    <row r="135" spans="1:12" s="23" customFormat="1">
      <c r="A135" s="16" t="s">
        <v>178</v>
      </c>
      <c r="B135" s="46" t="s">
        <v>285</v>
      </c>
      <c r="C135" s="71" t="s">
        <v>270</v>
      </c>
      <c r="D135" s="42"/>
      <c r="E135" s="11"/>
      <c r="F135" s="11"/>
      <c r="G135" s="11"/>
      <c r="H135" s="11"/>
      <c r="I135" s="11"/>
      <c r="J135" s="102"/>
      <c r="K135" s="112"/>
      <c r="L135" s="27"/>
    </row>
    <row r="136" spans="1:12" s="23" customFormat="1">
      <c r="A136" s="16" t="s">
        <v>179</v>
      </c>
      <c r="B136" s="46" t="s">
        <v>287</v>
      </c>
      <c r="C136" s="71" t="s">
        <v>270</v>
      </c>
      <c r="D136" s="42"/>
      <c r="E136" s="11"/>
      <c r="F136" s="11"/>
      <c r="G136" s="11"/>
      <c r="H136" s="11"/>
      <c r="I136" s="11"/>
      <c r="J136" s="102"/>
      <c r="K136" s="112"/>
      <c r="L136" s="27"/>
    </row>
    <row r="137" spans="1:12" s="23" customFormat="1">
      <c r="A137" s="16" t="s">
        <v>180</v>
      </c>
      <c r="B137" s="46" t="s">
        <v>25</v>
      </c>
      <c r="C137" s="71" t="s">
        <v>270</v>
      </c>
      <c r="D137" s="42"/>
      <c r="E137" s="11"/>
      <c r="F137" s="11"/>
      <c r="G137" s="11"/>
      <c r="H137" s="11"/>
      <c r="I137" s="11"/>
      <c r="J137" s="102"/>
      <c r="K137" s="112"/>
      <c r="L137" s="27"/>
    </row>
    <row r="138" spans="1:12" s="23" customFormat="1" ht="16.5" thickBot="1">
      <c r="A138" s="40" t="s">
        <v>286</v>
      </c>
      <c r="B138" s="76" t="s">
        <v>26</v>
      </c>
      <c r="C138" s="77" t="s">
        <v>270</v>
      </c>
      <c r="D138" s="68"/>
      <c r="E138" s="78"/>
      <c r="F138" s="78"/>
      <c r="G138" s="78"/>
      <c r="H138" s="78"/>
      <c r="I138" s="78"/>
      <c r="J138" s="105"/>
      <c r="K138" s="115"/>
      <c r="L138" s="35"/>
    </row>
    <row r="139" spans="1:12" s="7" customFormat="1" ht="16.5" thickBot="1">
      <c r="A139" s="80"/>
      <c r="B139" s="81" t="s">
        <v>19</v>
      </c>
      <c r="C139" s="82"/>
      <c r="D139" s="83"/>
      <c r="E139" s="84"/>
      <c r="F139" s="84"/>
      <c r="G139" s="84"/>
      <c r="H139" s="84"/>
      <c r="I139" s="84"/>
      <c r="J139" s="106"/>
      <c r="K139" s="116"/>
      <c r="L139" s="85"/>
    </row>
    <row r="140" spans="1:12" s="23" customFormat="1">
      <c r="A140" s="56">
        <v>1</v>
      </c>
      <c r="B140" s="57" t="s">
        <v>20</v>
      </c>
      <c r="C140" s="69" t="s">
        <v>270</v>
      </c>
      <c r="D140" s="58"/>
      <c r="E140" s="79"/>
      <c r="F140" s="79"/>
      <c r="G140" s="79"/>
      <c r="H140" s="79"/>
      <c r="I140" s="79"/>
      <c r="J140" s="100"/>
      <c r="K140" s="110"/>
      <c r="L140" s="60"/>
    </row>
    <row r="141" spans="1:12" s="7" customFormat="1">
      <c r="A141" s="16" t="s">
        <v>55</v>
      </c>
      <c r="B141" s="46" t="s">
        <v>181</v>
      </c>
      <c r="C141" s="71" t="s">
        <v>270</v>
      </c>
      <c r="D141" s="43"/>
      <c r="E141" s="12"/>
      <c r="F141" s="12"/>
      <c r="G141" s="12"/>
      <c r="H141" s="12"/>
      <c r="I141" s="12"/>
      <c r="J141" s="101"/>
      <c r="K141" s="111"/>
      <c r="L141" s="28"/>
    </row>
    <row r="142" spans="1:12" s="7" customFormat="1">
      <c r="A142" s="16" t="s">
        <v>58</v>
      </c>
      <c r="B142" s="46" t="s">
        <v>182</v>
      </c>
      <c r="C142" s="71" t="s">
        <v>270</v>
      </c>
      <c r="D142" s="43"/>
      <c r="E142" s="12"/>
      <c r="F142" s="12"/>
      <c r="G142" s="12"/>
      <c r="H142" s="12"/>
      <c r="I142" s="12"/>
      <c r="J142" s="101"/>
      <c r="K142" s="111"/>
      <c r="L142" s="28"/>
    </row>
    <row r="143" spans="1:12" s="7" customFormat="1">
      <c r="A143" s="16" t="s">
        <v>59</v>
      </c>
      <c r="B143" s="46" t="s">
        <v>183</v>
      </c>
      <c r="C143" s="71" t="s">
        <v>270</v>
      </c>
      <c r="D143" s="43"/>
      <c r="E143" s="12"/>
      <c r="F143" s="12"/>
      <c r="G143" s="12"/>
      <c r="H143" s="12"/>
      <c r="I143" s="12"/>
      <c r="J143" s="101"/>
      <c r="K143" s="111"/>
      <c r="L143" s="28"/>
    </row>
    <row r="144" spans="1:12" s="7" customFormat="1">
      <c r="A144" s="15" t="s">
        <v>160</v>
      </c>
      <c r="B144" s="47" t="s">
        <v>184</v>
      </c>
      <c r="C144" s="70" t="s">
        <v>270</v>
      </c>
      <c r="D144" s="43"/>
      <c r="E144" s="12"/>
      <c r="F144" s="12"/>
      <c r="G144" s="12"/>
      <c r="H144" s="12"/>
      <c r="I144" s="12"/>
      <c r="J144" s="101"/>
      <c r="K144" s="111"/>
      <c r="L144" s="28"/>
    </row>
    <row r="145" spans="1:12" s="7" customFormat="1">
      <c r="A145" s="15" t="s">
        <v>163</v>
      </c>
      <c r="B145" s="47" t="s">
        <v>185</v>
      </c>
      <c r="C145" s="70" t="s">
        <v>270</v>
      </c>
      <c r="D145" s="43"/>
      <c r="E145" s="12"/>
      <c r="F145" s="12"/>
      <c r="G145" s="12"/>
      <c r="H145" s="12"/>
      <c r="I145" s="12"/>
      <c r="J145" s="101"/>
      <c r="K145" s="111"/>
      <c r="L145" s="28"/>
    </row>
    <row r="146" spans="1:12" s="7" customFormat="1">
      <c r="A146" s="15" t="s">
        <v>164</v>
      </c>
      <c r="B146" s="47" t="s">
        <v>186</v>
      </c>
      <c r="C146" s="70" t="s">
        <v>270</v>
      </c>
      <c r="D146" s="43"/>
      <c r="E146" s="12"/>
      <c r="F146" s="12"/>
      <c r="G146" s="12"/>
      <c r="H146" s="12"/>
      <c r="I146" s="12"/>
      <c r="J146" s="101"/>
      <c r="K146" s="111"/>
      <c r="L146" s="28"/>
    </row>
    <row r="147" spans="1:12" s="7" customFormat="1">
      <c r="A147" s="16" t="s">
        <v>60</v>
      </c>
      <c r="B147" s="46" t="s">
        <v>172</v>
      </c>
      <c r="C147" s="71" t="s">
        <v>270</v>
      </c>
      <c r="D147" s="43"/>
      <c r="E147" s="12"/>
      <c r="F147" s="12"/>
      <c r="G147" s="12"/>
      <c r="H147" s="12"/>
      <c r="I147" s="12"/>
      <c r="J147" s="101"/>
      <c r="K147" s="111"/>
      <c r="L147" s="28"/>
    </row>
    <row r="148" spans="1:12" s="7" customFormat="1">
      <c r="A148" s="16" t="s">
        <v>61</v>
      </c>
      <c r="B148" s="46" t="s">
        <v>187</v>
      </c>
      <c r="C148" s="71"/>
      <c r="D148" s="43"/>
      <c r="E148" s="12"/>
      <c r="F148" s="12"/>
      <c r="G148" s="12"/>
      <c r="H148" s="12"/>
      <c r="I148" s="12"/>
      <c r="J148" s="101"/>
      <c r="K148" s="111"/>
      <c r="L148" s="28"/>
    </row>
    <row r="149" spans="1:12" s="23" customFormat="1">
      <c r="A149" s="16" t="s">
        <v>136</v>
      </c>
      <c r="B149" s="46" t="s">
        <v>188</v>
      </c>
      <c r="C149" s="71" t="s">
        <v>270</v>
      </c>
      <c r="D149" s="42"/>
      <c r="E149" s="24"/>
      <c r="F149" s="24"/>
      <c r="G149" s="24"/>
      <c r="H149" s="24"/>
      <c r="I149" s="24"/>
      <c r="J149" s="102"/>
      <c r="K149" s="112"/>
      <c r="L149" s="27"/>
    </row>
    <row r="150" spans="1:12" s="7" customFormat="1" ht="25.5">
      <c r="A150" s="15" t="s">
        <v>151</v>
      </c>
      <c r="B150" s="47" t="s">
        <v>189</v>
      </c>
      <c r="C150" s="70" t="s">
        <v>270</v>
      </c>
      <c r="D150" s="43"/>
      <c r="E150" s="12"/>
      <c r="F150" s="12"/>
      <c r="G150" s="12"/>
      <c r="H150" s="12"/>
      <c r="I150" s="12"/>
      <c r="J150" s="101"/>
      <c r="K150" s="111"/>
      <c r="L150" s="28"/>
    </row>
    <row r="151" spans="1:12" s="7" customFormat="1">
      <c r="A151" s="15"/>
      <c r="B151" s="51" t="s">
        <v>191</v>
      </c>
      <c r="C151" s="70" t="s">
        <v>270</v>
      </c>
      <c r="D151" s="43"/>
      <c r="E151" s="12"/>
      <c r="F151" s="12"/>
      <c r="G151" s="12"/>
      <c r="H151" s="12"/>
      <c r="I151" s="12"/>
      <c r="J151" s="101"/>
      <c r="K151" s="111"/>
      <c r="L151" s="28"/>
    </row>
    <row r="152" spans="1:12" s="7" customFormat="1">
      <c r="A152" s="15" t="s">
        <v>152</v>
      </c>
      <c r="B152" s="47" t="s">
        <v>190</v>
      </c>
      <c r="C152" s="70" t="s">
        <v>270</v>
      </c>
      <c r="D152" s="43"/>
      <c r="E152" s="12"/>
      <c r="F152" s="12"/>
      <c r="G152" s="12"/>
      <c r="H152" s="12"/>
      <c r="I152" s="12"/>
      <c r="J152" s="101"/>
      <c r="K152" s="111"/>
      <c r="L152" s="28"/>
    </row>
    <row r="153" spans="1:12" s="7" customFormat="1">
      <c r="A153" s="15"/>
      <c r="B153" s="51" t="s">
        <v>191</v>
      </c>
      <c r="C153" s="70" t="s">
        <v>270</v>
      </c>
      <c r="D153" s="43"/>
      <c r="E153" s="12"/>
      <c r="F153" s="12"/>
      <c r="G153" s="12"/>
      <c r="H153" s="12"/>
      <c r="I153" s="12"/>
      <c r="J153" s="101"/>
      <c r="K153" s="111"/>
      <c r="L153" s="28"/>
    </row>
    <row r="154" spans="1:12" s="23" customFormat="1">
      <c r="A154" s="16" t="s">
        <v>137</v>
      </c>
      <c r="B154" s="46" t="s">
        <v>192</v>
      </c>
      <c r="C154" s="71" t="s">
        <v>270</v>
      </c>
      <c r="D154" s="42"/>
      <c r="E154" s="24"/>
      <c r="F154" s="24"/>
      <c r="G154" s="24"/>
      <c r="H154" s="24"/>
      <c r="I154" s="24"/>
      <c r="J154" s="102"/>
      <c r="K154" s="112"/>
      <c r="L154" s="27"/>
    </row>
    <row r="155" spans="1:12" s="23" customFormat="1">
      <c r="A155" s="15" t="s">
        <v>155</v>
      </c>
      <c r="B155" s="47" t="s">
        <v>193</v>
      </c>
      <c r="C155" s="70" t="s">
        <v>270</v>
      </c>
      <c r="D155" s="42"/>
      <c r="E155" s="24"/>
      <c r="F155" s="24"/>
      <c r="G155" s="24"/>
      <c r="H155" s="24"/>
      <c r="I155" s="24"/>
      <c r="J155" s="102"/>
      <c r="K155" s="112"/>
      <c r="L155" s="27"/>
    </row>
    <row r="156" spans="1:12" s="23" customFormat="1">
      <c r="A156" s="15"/>
      <c r="B156" s="51" t="s">
        <v>191</v>
      </c>
      <c r="C156" s="70" t="s">
        <v>270</v>
      </c>
      <c r="D156" s="42"/>
      <c r="E156" s="24"/>
      <c r="F156" s="24"/>
      <c r="G156" s="24"/>
      <c r="H156" s="24"/>
      <c r="I156" s="24"/>
      <c r="J156" s="102"/>
      <c r="K156" s="112"/>
      <c r="L156" s="27"/>
    </row>
    <row r="157" spans="1:12" s="23" customFormat="1">
      <c r="A157" s="15" t="s">
        <v>156</v>
      </c>
      <c r="B157" s="47" t="s">
        <v>194</v>
      </c>
      <c r="C157" s="70" t="s">
        <v>270</v>
      </c>
      <c r="D157" s="42"/>
      <c r="E157" s="24"/>
      <c r="F157" s="24"/>
      <c r="G157" s="24"/>
      <c r="H157" s="24"/>
      <c r="I157" s="24"/>
      <c r="J157" s="102"/>
      <c r="K157" s="112"/>
      <c r="L157" s="27"/>
    </row>
    <row r="158" spans="1:12" s="23" customFormat="1">
      <c r="A158" s="15"/>
      <c r="B158" s="47" t="s">
        <v>195</v>
      </c>
      <c r="C158" s="70" t="s">
        <v>270</v>
      </c>
      <c r="D158" s="42"/>
      <c r="E158" s="24"/>
      <c r="F158" s="24"/>
      <c r="G158" s="24"/>
      <c r="H158" s="24"/>
      <c r="I158" s="24"/>
      <c r="J158" s="102"/>
      <c r="K158" s="112"/>
      <c r="L158" s="27"/>
    </row>
    <row r="159" spans="1:12" s="23" customFormat="1">
      <c r="A159" s="15"/>
      <c r="B159" s="51" t="s">
        <v>191</v>
      </c>
      <c r="C159" s="70" t="s">
        <v>270</v>
      </c>
      <c r="D159" s="42"/>
      <c r="E159" s="24"/>
      <c r="F159" s="24"/>
      <c r="G159" s="24"/>
      <c r="H159" s="24"/>
      <c r="I159" s="24"/>
      <c r="J159" s="102"/>
      <c r="K159" s="112"/>
      <c r="L159" s="27"/>
    </row>
    <row r="160" spans="1:12" s="23" customFormat="1">
      <c r="A160" s="15"/>
      <c r="B160" s="47" t="s">
        <v>196</v>
      </c>
      <c r="C160" s="70" t="s">
        <v>270</v>
      </c>
      <c r="D160" s="42"/>
      <c r="E160" s="24"/>
      <c r="F160" s="24"/>
      <c r="G160" s="24"/>
      <c r="H160" s="24"/>
      <c r="I160" s="24"/>
      <c r="J160" s="102"/>
      <c r="K160" s="112"/>
      <c r="L160" s="27"/>
    </row>
    <row r="161" spans="1:12" s="23" customFormat="1">
      <c r="A161" s="15"/>
      <c r="B161" s="51" t="s">
        <v>191</v>
      </c>
      <c r="C161" s="70" t="s">
        <v>270</v>
      </c>
      <c r="D161" s="42"/>
      <c r="E161" s="24"/>
      <c r="F161" s="24"/>
      <c r="G161" s="24"/>
      <c r="H161" s="24"/>
      <c r="I161" s="24"/>
      <c r="J161" s="102"/>
      <c r="K161" s="112"/>
      <c r="L161" s="27"/>
    </row>
    <row r="162" spans="1:12" s="23" customFormat="1">
      <c r="A162" s="15" t="s">
        <v>211</v>
      </c>
      <c r="B162" s="47" t="s">
        <v>197</v>
      </c>
      <c r="C162" s="70" t="s">
        <v>270</v>
      </c>
      <c r="D162" s="42"/>
      <c r="E162" s="24"/>
      <c r="F162" s="24"/>
      <c r="G162" s="24"/>
      <c r="H162" s="24"/>
      <c r="I162" s="24"/>
      <c r="J162" s="102"/>
      <c r="K162" s="112"/>
      <c r="L162" s="27"/>
    </row>
    <row r="163" spans="1:12" s="23" customFormat="1">
      <c r="A163" s="15"/>
      <c r="B163" s="51" t="s">
        <v>191</v>
      </c>
      <c r="C163" s="70" t="s">
        <v>270</v>
      </c>
      <c r="D163" s="42"/>
      <c r="E163" s="24"/>
      <c r="F163" s="24"/>
      <c r="G163" s="24"/>
      <c r="H163" s="24"/>
      <c r="I163" s="24"/>
      <c r="J163" s="102"/>
      <c r="K163" s="112"/>
      <c r="L163" s="27"/>
    </row>
    <row r="164" spans="1:12" s="23" customFormat="1">
      <c r="A164" s="15" t="s">
        <v>212</v>
      </c>
      <c r="B164" s="47" t="s">
        <v>198</v>
      </c>
      <c r="C164" s="70" t="s">
        <v>270</v>
      </c>
      <c r="D164" s="42"/>
      <c r="E164" s="24"/>
      <c r="F164" s="24"/>
      <c r="G164" s="24"/>
      <c r="H164" s="24"/>
      <c r="I164" s="24"/>
      <c r="J164" s="102"/>
      <c r="K164" s="112"/>
      <c r="L164" s="27"/>
    </row>
    <row r="165" spans="1:12" s="23" customFormat="1">
      <c r="A165" s="15"/>
      <c r="B165" s="51" t="s">
        <v>191</v>
      </c>
      <c r="C165" s="70" t="s">
        <v>270</v>
      </c>
      <c r="D165" s="42"/>
      <c r="E165" s="24"/>
      <c r="F165" s="24"/>
      <c r="G165" s="24"/>
      <c r="H165" s="24"/>
      <c r="I165" s="24"/>
      <c r="J165" s="102"/>
      <c r="K165" s="112"/>
      <c r="L165" s="27"/>
    </row>
    <row r="166" spans="1:12" s="23" customFormat="1">
      <c r="A166" s="15" t="s">
        <v>213</v>
      </c>
      <c r="B166" s="47" t="s">
        <v>199</v>
      </c>
      <c r="C166" s="70" t="s">
        <v>270</v>
      </c>
      <c r="D166" s="42"/>
      <c r="E166" s="24"/>
      <c r="F166" s="24"/>
      <c r="G166" s="24"/>
      <c r="H166" s="24"/>
      <c r="I166" s="24"/>
      <c r="J166" s="102"/>
      <c r="K166" s="112"/>
      <c r="L166" s="27"/>
    </row>
    <row r="167" spans="1:12" s="23" customFormat="1">
      <c r="A167" s="15"/>
      <c r="B167" s="51" t="s">
        <v>191</v>
      </c>
      <c r="C167" s="70" t="s">
        <v>270</v>
      </c>
      <c r="D167" s="42"/>
      <c r="E167" s="24"/>
      <c r="F167" s="24"/>
      <c r="G167" s="24"/>
      <c r="H167" s="24"/>
      <c r="I167" s="24"/>
      <c r="J167" s="102"/>
      <c r="K167" s="112"/>
      <c r="L167" s="27"/>
    </row>
    <row r="168" spans="1:12" s="23" customFormat="1">
      <c r="A168" s="15" t="s">
        <v>214</v>
      </c>
      <c r="B168" s="47" t="s">
        <v>200</v>
      </c>
      <c r="C168" s="70" t="s">
        <v>270</v>
      </c>
      <c r="D168" s="42"/>
      <c r="E168" s="24"/>
      <c r="F168" s="24"/>
      <c r="G168" s="24"/>
      <c r="H168" s="24"/>
      <c r="I168" s="24"/>
      <c r="J168" s="102"/>
      <c r="K168" s="112"/>
      <c r="L168" s="27"/>
    </row>
    <row r="169" spans="1:12" s="23" customFormat="1">
      <c r="A169" s="15"/>
      <c r="B169" s="51" t="s">
        <v>191</v>
      </c>
      <c r="C169" s="70" t="s">
        <v>270</v>
      </c>
      <c r="D169" s="42"/>
      <c r="E169" s="24"/>
      <c r="F169" s="24"/>
      <c r="G169" s="24"/>
      <c r="H169" s="24"/>
      <c r="I169" s="24"/>
      <c r="J169" s="102"/>
      <c r="K169" s="112"/>
      <c r="L169" s="27"/>
    </row>
    <row r="170" spans="1:12" s="23" customFormat="1">
      <c r="A170" s="15" t="s">
        <v>215</v>
      </c>
      <c r="B170" s="47" t="s">
        <v>201</v>
      </c>
      <c r="C170" s="70" t="s">
        <v>270</v>
      </c>
      <c r="D170" s="42"/>
      <c r="E170" s="24"/>
      <c r="F170" s="24"/>
      <c r="G170" s="24"/>
      <c r="H170" s="24"/>
      <c r="I170" s="24"/>
      <c r="J170" s="102"/>
      <c r="K170" s="112"/>
      <c r="L170" s="27"/>
    </row>
    <row r="171" spans="1:12" s="23" customFormat="1">
      <c r="A171" s="15"/>
      <c r="B171" s="51" t="s">
        <v>191</v>
      </c>
      <c r="C171" s="70" t="s">
        <v>270</v>
      </c>
      <c r="D171" s="42"/>
      <c r="E171" s="24"/>
      <c r="F171" s="24"/>
      <c r="G171" s="24"/>
      <c r="H171" s="24"/>
      <c r="I171" s="24"/>
      <c r="J171" s="102"/>
      <c r="K171" s="112"/>
      <c r="L171" s="27"/>
    </row>
    <row r="172" spans="1:12" s="23" customFormat="1">
      <c r="A172" s="15" t="s">
        <v>216</v>
      </c>
      <c r="B172" s="47" t="s">
        <v>202</v>
      </c>
      <c r="C172" s="70" t="s">
        <v>270</v>
      </c>
      <c r="D172" s="42"/>
      <c r="E172" s="24"/>
      <c r="F172" s="24"/>
      <c r="G172" s="24"/>
      <c r="H172" s="24"/>
      <c r="I172" s="24"/>
      <c r="J172" s="102"/>
      <c r="K172" s="112"/>
      <c r="L172" s="27"/>
    </row>
    <row r="173" spans="1:12" s="23" customFormat="1">
      <c r="A173" s="75"/>
      <c r="B173" s="51" t="s">
        <v>191</v>
      </c>
      <c r="C173" s="70" t="s">
        <v>270</v>
      </c>
      <c r="D173" s="68"/>
      <c r="E173" s="34"/>
      <c r="F173" s="34"/>
      <c r="G173" s="34"/>
      <c r="H173" s="34"/>
      <c r="I173" s="34"/>
      <c r="J173" s="105"/>
      <c r="K173" s="115"/>
      <c r="L173" s="35"/>
    </row>
    <row r="174" spans="1:12" s="23" customFormat="1">
      <c r="A174" s="75" t="s">
        <v>217</v>
      </c>
      <c r="B174" s="52" t="s">
        <v>203</v>
      </c>
      <c r="C174" s="70" t="s">
        <v>270</v>
      </c>
      <c r="D174" s="68"/>
      <c r="E174" s="34"/>
      <c r="F174" s="34"/>
      <c r="G174" s="34"/>
      <c r="H174" s="34"/>
      <c r="I174" s="34"/>
      <c r="J174" s="105"/>
      <c r="K174" s="115"/>
      <c r="L174" s="35"/>
    </row>
    <row r="175" spans="1:12" s="23" customFormat="1">
      <c r="A175" s="75"/>
      <c r="B175" s="51" t="s">
        <v>191</v>
      </c>
      <c r="C175" s="70" t="s">
        <v>270</v>
      </c>
      <c r="D175" s="68"/>
      <c r="E175" s="34"/>
      <c r="F175" s="34"/>
      <c r="G175" s="34"/>
      <c r="H175" s="34"/>
      <c r="I175" s="34"/>
      <c r="J175" s="105"/>
      <c r="K175" s="115"/>
      <c r="L175" s="35"/>
    </row>
    <row r="176" spans="1:12" s="23" customFormat="1" ht="25.5">
      <c r="A176" s="15" t="s">
        <v>218</v>
      </c>
      <c r="B176" s="47" t="s">
        <v>219</v>
      </c>
      <c r="C176" s="70" t="s">
        <v>270</v>
      </c>
      <c r="D176" s="68"/>
      <c r="E176" s="34"/>
      <c r="F176" s="34"/>
      <c r="G176" s="34"/>
      <c r="H176" s="34"/>
      <c r="I176" s="34"/>
      <c r="J176" s="105"/>
      <c r="K176" s="115"/>
      <c r="L176" s="35"/>
    </row>
    <row r="177" spans="1:12" s="23" customFormat="1">
      <c r="A177" s="97"/>
      <c r="B177" s="51" t="s">
        <v>191</v>
      </c>
      <c r="C177" s="70" t="s">
        <v>270</v>
      </c>
      <c r="D177" s="68"/>
      <c r="E177" s="34"/>
      <c r="F177" s="34"/>
      <c r="G177" s="34"/>
      <c r="H177" s="34"/>
      <c r="I177" s="34"/>
      <c r="J177" s="105"/>
      <c r="K177" s="115"/>
      <c r="L177" s="35"/>
    </row>
    <row r="178" spans="1:12" s="23" customFormat="1" ht="16.5" thickBot="1">
      <c r="A178" s="41">
        <v>9</v>
      </c>
      <c r="B178" s="53" t="s">
        <v>210</v>
      </c>
      <c r="C178" s="74" t="s">
        <v>72</v>
      </c>
      <c r="D178" s="68"/>
      <c r="E178" s="34"/>
      <c r="F178" s="34"/>
      <c r="G178" s="34"/>
      <c r="H178" s="34"/>
      <c r="I178" s="34"/>
      <c r="J178" s="105"/>
      <c r="K178" s="115"/>
      <c r="L178" s="35"/>
    </row>
    <row r="179" spans="1:12" s="7" customFormat="1" ht="15.6" customHeight="1" thickBot="1">
      <c r="A179" s="91"/>
      <c r="B179" s="92" t="s">
        <v>73</v>
      </c>
      <c r="C179" s="82"/>
      <c r="D179" s="83"/>
      <c r="E179" s="93"/>
      <c r="F179" s="93"/>
      <c r="G179" s="93"/>
      <c r="H179" s="93"/>
      <c r="I179" s="93"/>
      <c r="J179" s="106"/>
      <c r="K179" s="116"/>
      <c r="L179" s="85"/>
    </row>
    <row r="180" spans="1:12" s="7" customFormat="1" ht="15.6" customHeight="1">
      <c r="A180" s="86">
        <v>1</v>
      </c>
      <c r="B180" s="57" t="s">
        <v>78</v>
      </c>
      <c r="C180" s="87"/>
      <c r="D180" s="88"/>
      <c r="E180" s="89"/>
      <c r="F180" s="89"/>
      <c r="G180" s="89"/>
      <c r="H180" s="89"/>
      <c r="I180" s="89"/>
      <c r="J180" s="107"/>
      <c r="K180" s="117"/>
      <c r="L180" s="90"/>
    </row>
    <row r="181" spans="1:12" ht="25.5">
      <c r="A181" s="15"/>
      <c r="B181" s="46" t="s">
        <v>204</v>
      </c>
      <c r="C181" s="71" t="s">
        <v>80</v>
      </c>
      <c r="D181" s="43"/>
      <c r="E181" s="12"/>
      <c r="F181" s="12"/>
      <c r="G181" s="12"/>
      <c r="H181" s="12"/>
      <c r="I181" s="12"/>
      <c r="J181" s="101"/>
      <c r="K181" s="111"/>
      <c r="L181" s="28"/>
    </row>
    <row r="182" spans="1:12">
      <c r="A182" s="15"/>
      <c r="B182" s="47" t="s">
        <v>205</v>
      </c>
      <c r="C182" s="70" t="s">
        <v>80</v>
      </c>
      <c r="D182" s="43"/>
      <c r="E182" s="12"/>
      <c r="F182" s="12"/>
      <c r="G182" s="12"/>
      <c r="H182" s="12"/>
      <c r="I182" s="12"/>
      <c r="J182" s="101"/>
      <c r="K182" s="111"/>
      <c r="L182" s="28"/>
    </row>
    <row r="183" spans="1:12">
      <c r="A183" s="15"/>
      <c r="B183" s="47" t="s">
        <v>85</v>
      </c>
      <c r="C183" s="70" t="s">
        <v>80</v>
      </c>
      <c r="D183" s="43"/>
      <c r="E183" s="12"/>
      <c r="F183" s="12"/>
      <c r="G183" s="12"/>
      <c r="H183" s="12"/>
      <c r="I183" s="12"/>
      <c r="J183" s="101"/>
      <c r="K183" s="111"/>
      <c r="L183" s="28"/>
    </row>
    <row r="184" spans="1:12">
      <c r="A184" s="15"/>
      <c r="B184" s="46" t="s">
        <v>206</v>
      </c>
      <c r="C184" s="71" t="s">
        <v>81</v>
      </c>
      <c r="D184" s="43"/>
      <c r="E184" s="12"/>
      <c r="F184" s="12"/>
      <c r="G184" s="12"/>
      <c r="H184" s="12"/>
      <c r="I184" s="12"/>
      <c r="J184" s="101"/>
      <c r="K184" s="111"/>
      <c r="L184" s="28"/>
    </row>
    <row r="185" spans="1:12">
      <c r="A185" s="15"/>
      <c r="B185" s="47" t="s">
        <v>207</v>
      </c>
      <c r="C185" s="70" t="s">
        <v>81</v>
      </c>
      <c r="D185" s="43"/>
      <c r="E185" s="12"/>
      <c r="F185" s="12"/>
      <c r="G185" s="12"/>
      <c r="H185" s="12"/>
      <c r="I185" s="12"/>
      <c r="J185" s="101"/>
      <c r="K185" s="111"/>
      <c r="L185" s="28"/>
    </row>
    <row r="186" spans="1:12" ht="25.5">
      <c r="A186" s="15"/>
      <c r="B186" s="46" t="s">
        <v>208</v>
      </c>
      <c r="C186" s="71" t="s">
        <v>82</v>
      </c>
      <c r="D186" s="43"/>
      <c r="E186" s="12"/>
      <c r="F186" s="12"/>
      <c r="G186" s="12"/>
      <c r="H186" s="12"/>
      <c r="I186" s="12"/>
      <c r="J186" s="101"/>
      <c r="K186" s="111"/>
      <c r="L186" s="28"/>
    </row>
    <row r="187" spans="1:12">
      <c r="A187" s="15"/>
      <c r="B187" s="46" t="s">
        <v>209</v>
      </c>
      <c r="C187" s="71" t="s">
        <v>270</v>
      </c>
      <c r="D187" s="43"/>
      <c r="E187" s="12"/>
      <c r="F187" s="12"/>
      <c r="G187" s="12"/>
      <c r="H187" s="12"/>
      <c r="I187" s="12"/>
      <c r="J187" s="101"/>
      <c r="K187" s="111"/>
      <c r="L187" s="28"/>
    </row>
    <row r="188" spans="1:12">
      <c r="A188" s="16">
        <v>2</v>
      </c>
      <c r="B188" s="46" t="s">
        <v>79</v>
      </c>
      <c r="C188" s="70"/>
      <c r="D188" s="43"/>
      <c r="E188" s="12"/>
      <c r="F188" s="12"/>
      <c r="G188" s="12"/>
      <c r="H188" s="12"/>
      <c r="I188" s="12"/>
      <c r="J188" s="101"/>
      <c r="K188" s="111"/>
      <c r="L188" s="28"/>
    </row>
    <row r="189" spans="1:12">
      <c r="A189" s="15"/>
      <c r="B189" s="46" t="s">
        <v>86</v>
      </c>
      <c r="C189" s="71" t="s">
        <v>81</v>
      </c>
      <c r="D189" s="43"/>
      <c r="E189" s="12"/>
      <c r="F189" s="12"/>
      <c r="G189" s="12"/>
      <c r="H189" s="12"/>
      <c r="I189" s="12"/>
      <c r="J189" s="101"/>
      <c r="K189" s="111"/>
      <c r="L189" s="28"/>
    </row>
    <row r="190" spans="1:12">
      <c r="A190" s="37"/>
      <c r="B190" s="47" t="s">
        <v>87</v>
      </c>
      <c r="C190" s="70" t="s">
        <v>81</v>
      </c>
      <c r="D190" s="43"/>
      <c r="E190" s="12"/>
      <c r="F190" s="12"/>
      <c r="G190" s="12"/>
      <c r="H190" s="12"/>
      <c r="I190" s="12"/>
      <c r="J190" s="101"/>
      <c r="K190" s="111"/>
      <c r="L190" s="28"/>
    </row>
    <row r="191" spans="1:12">
      <c r="A191" s="37"/>
      <c r="B191" s="47" t="s">
        <v>88</v>
      </c>
      <c r="C191" s="70" t="s">
        <v>80</v>
      </c>
      <c r="D191" s="43"/>
      <c r="E191" s="12"/>
      <c r="F191" s="12"/>
      <c r="G191" s="12"/>
      <c r="H191" s="12"/>
      <c r="I191" s="12"/>
      <c r="J191" s="101"/>
      <c r="K191" s="111"/>
      <c r="L191" s="28"/>
    </row>
    <row r="192" spans="1:12">
      <c r="A192" s="37"/>
      <c r="B192" s="46" t="s">
        <v>74</v>
      </c>
      <c r="C192" s="70"/>
      <c r="D192" s="43"/>
      <c r="E192" s="12"/>
      <c r="F192" s="12"/>
      <c r="G192" s="12"/>
      <c r="H192" s="12"/>
      <c r="I192" s="12"/>
      <c r="J192" s="101"/>
      <c r="K192" s="111"/>
      <c r="L192" s="28"/>
    </row>
    <row r="193" spans="1:12">
      <c r="A193" s="37"/>
      <c r="B193" s="47" t="s">
        <v>89</v>
      </c>
      <c r="C193" s="70" t="s">
        <v>80</v>
      </c>
      <c r="D193" s="43"/>
      <c r="E193" s="12"/>
      <c r="F193" s="12"/>
      <c r="G193" s="12"/>
      <c r="H193" s="12"/>
      <c r="I193" s="12"/>
      <c r="J193" s="101"/>
      <c r="K193" s="111"/>
      <c r="L193" s="28"/>
    </row>
    <row r="194" spans="1:12">
      <c r="A194" s="37"/>
      <c r="B194" s="47" t="s">
        <v>90</v>
      </c>
      <c r="C194" s="70" t="s">
        <v>83</v>
      </c>
      <c r="D194" s="43"/>
      <c r="E194" s="12"/>
      <c r="F194" s="12"/>
      <c r="G194" s="12"/>
      <c r="H194" s="12"/>
      <c r="I194" s="12"/>
      <c r="J194" s="101"/>
      <c r="K194" s="111"/>
      <c r="L194" s="28"/>
    </row>
    <row r="195" spans="1:12">
      <c r="A195" s="37"/>
      <c r="B195" s="47" t="s">
        <v>75</v>
      </c>
      <c r="C195" s="70"/>
      <c r="D195" s="43"/>
      <c r="E195" s="12"/>
      <c r="F195" s="12"/>
      <c r="G195" s="12"/>
      <c r="H195" s="12"/>
      <c r="I195" s="12"/>
      <c r="J195" s="101"/>
      <c r="K195" s="111"/>
      <c r="L195" s="28"/>
    </row>
    <row r="196" spans="1:12">
      <c r="A196" s="37"/>
      <c r="B196" s="47" t="s">
        <v>91</v>
      </c>
      <c r="C196" s="70" t="s">
        <v>80</v>
      </c>
      <c r="D196" s="43"/>
      <c r="E196" s="12"/>
      <c r="F196" s="12"/>
      <c r="G196" s="12"/>
      <c r="H196" s="12"/>
      <c r="I196" s="12"/>
      <c r="J196" s="101"/>
      <c r="K196" s="111"/>
      <c r="L196" s="28"/>
    </row>
    <row r="197" spans="1:12">
      <c r="A197" s="37"/>
      <c r="B197" s="47" t="s">
        <v>92</v>
      </c>
      <c r="C197" s="70" t="s">
        <v>81</v>
      </c>
      <c r="D197" s="43"/>
      <c r="E197" s="12"/>
      <c r="F197" s="12"/>
      <c r="G197" s="12"/>
      <c r="H197" s="12"/>
      <c r="I197" s="12"/>
      <c r="J197" s="101"/>
      <c r="K197" s="111"/>
      <c r="L197" s="28"/>
    </row>
    <row r="198" spans="1:12">
      <c r="A198" s="37"/>
      <c r="B198" s="47" t="s">
        <v>93</v>
      </c>
      <c r="C198" s="70" t="s">
        <v>83</v>
      </c>
      <c r="D198" s="43"/>
      <c r="E198" s="12"/>
      <c r="F198" s="12"/>
      <c r="G198" s="12"/>
      <c r="H198" s="12"/>
      <c r="I198" s="12"/>
      <c r="J198" s="101"/>
      <c r="K198" s="111"/>
      <c r="L198" s="28"/>
    </row>
    <row r="199" spans="1:12">
      <c r="A199" s="37"/>
      <c r="B199" s="47" t="s">
        <v>76</v>
      </c>
      <c r="C199" s="70"/>
      <c r="D199" s="43"/>
      <c r="E199" s="12"/>
      <c r="F199" s="12"/>
      <c r="G199" s="12"/>
      <c r="H199" s="12"/>
      <c r="I199" s="12"/>
      <c r="J199" s="101"/>
      <c r="K199" s="111"/>
      <c r="L199" s="28"/>
    </row>
    <row r="200" spans="1:12">
      <c r="A200" s="37"/>
      <c r="B200" s="47" t="s">
        <v>89</v>
      </c>
      <c r="C200" s="70" t="s">
        <v>80</v>
      </c>
      <c r="D200" s="43"/>
      <c r="E200" s="12"/>
      <c r="F200" s="12"/>
      <c r="G200" s="12"/>
      <c r="H200" s="12"/>
      <c r="I200" s="12"/>
      <c r="J200" s="101"/>
      <c r="K200" s="111"/>
      <c r="L200" s="28"/>
    </row>
    <row r="201" spans="1:12">
      <c r="A201" s="37"/>
      <c r="B201" s="47" t="s">
        <v>90</v>
      </c>
      <c r="C201" s="70" t="s">
        <v>83</v>
      </c>
      <c r="D201" s="43"/>
      <c r="E201" s="12"/>
      <c r="F201" s="12"/>
      <c r="G201" s="12"/>
      <c r="H201" s="12"/>
      <c r="I201" s="12"/>
      <c r="J201" s="101"/>
      <c r="K201" s="111"/>
      <c r="L201" s="28"/>
    </row>
    <row r="202" spans="1:12">
      <c r="A202" s="37"/>
      <c r="B202" s="46" t="s">
        <v>77</v>
      </c>
      <c r="C202" s="70"/>
      <c r="D202" s="43"/>
      <c r="E202" s="12"/>
      <c r="F202" s="12"/>
      <c r="G202" s="12"/>
      <c r="H202" s="12"/>
      <c r="I202" s="12"/>
      <c r="J202" s="101"/>
      <c r="K202" s="111"/>
      <c r="L202" s="28"/>
    </row>
    <row r="203" spans="1:12">
      <c r="A203" s="37"/>
      <c r="B203" s="47" t="s">
        <v>89</v>
      </c>
      <c r="C203" s="70" t="s">
        <v>80</v>
      </c>
      <c r="D203" s="43"/>
      <c r="E203" s="12"/>
      <c r="F203" s="12"/>
      <c r="G203" s="12"/>
      <c r="H203" s="12"/>
      <c r="I203" s="12"/>
      <c r="J203" s="101"/>
      <c r="K203" s="111"/>
      <c r="L203" s="28"/>
    </row>
    <row r="204" spans="1:12">
      <c r="A204" s="37"/>
      <c r="B204" s="47" t="s">
        <v>92</v>
      </c>
      <c r="C204" s="70" t="s">
        <v>81</v>
      </c>
      <c r="D204" s="43"/>
      <c r="E204" s="12"/>
      <c r="F204" s="12"/>
      <c r="G204" s="12"/>
      <c r="H204" s="12"/>
      <c r="I204" s="12"/>
      <c r="J204" s="101"/>
      <c r="K204" s="111"/>
      <c r="L204" s="28"/>
    </row>
    <row r="205" spans="1:12">
      <c r="A205" s="37"/>
      <c r="B205" s="47" t="s">
        <v>90</v>
      </c>
      <c r="C205" s="70" t="s">
        <v>83</v>
      </c>
      <c r="D205" s="43"/>
      <c r="E205" s="12"/>
      <c r="F205" s="12"/>
      <c r="G205" s="12"/>
      <c r="H205" s="12"/>
      <c r="I205" s="12"/>
      <c r="J205" s="101"/>
      <c r="K205" s="111"/>
      <c r="L205" s="28"/>
    </row>
    <row r="206" spans="1:12" ht="26.25" thickBot="1">
      <c r="A206" s="94">
        <v>3</v>
      </c>
      <c r="B206" s="95" t="s">
        <v>94</v>
      </c>
      <c r="C206" s="72" t="s">
        <v>84</v>
      </c>
      <c r="D206" s="44"/>
      <c r="E206" s="96"/>
      <c r="F206" s="96"/>
      <c r="G206" s="96"/>
      <c r="H206" s="96"/>
      <c r="I206" s="96"/>
      <c r="J206" s="103"/>
      <c r="K206" s="113"/>
      <c r="L206" s="31"/>
    </row>
    <row r="209" spans="2:2">
      <c r="B209" s="13" t="s">
        <v>95</v>
      </c>
    </row>
  </sheetData>
  <mergeCells count="12">
    <mergeCell ref="A15:A16"/>
    <mergeCell ref="B15:B16"/>
    <mergeCell ref="G15:H15"/>
    <mergeCell ref="I15:J15"/>
    <mergeCell ref="K15:L15"/>
    <mergeCell ref="C15:C16"/>
    <mergeCell ref="B12:G12"/>
    <mergeCell ref="A5:G5"/>
    <mergeCell ref="A7:G7"/>
    <mergeCell ref="A8:G8"/>
    <mergeCell ref="B9:G9"/>
    <mergeCell ref="A11:G11"/>
  </mergeCells>
  <pageMargins left="0.31496062992125984" right="0.31496062992125984" top="0.35433070866141736" bottom="0.35433070866141736" header="0.31496062992125984" footer="0.31496062992125984"/>
  <pageSetup paperSize="8" scale="68" fitToHeight="2" orientation="portrait" r:id="rId1"/>
  <rowBreaks count="2" manualBreakCount="2">
    <brk id="94" max="11" man="1"/>
    <brk id="194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Q233"/>
  <sheetViews>
    <sheetView view="pageBreakPreview" zoomScale="80" zoomScaleSheetLayoutView="80" workbookViewId="0">
      <selection activeCell="B12" sqref="B12:G12"/>
    </sheetView>
  </sheetViews>
  <sheetFormatPr defaultColWidth="10.28515625" defaultRowHeight="15"/>
  <cols>
    <col min="1" max="1" width="7.7109375" customWidth="1"/>
    <col min="2" max="2" width="63.85546875" customWidth="1"/>
    <col min="3" max="3" width="12.7109375" customWidth="1"/>
    <col min="4" max="6" width="9" hidden="1" customWidth="1"/>
    <col min="7" max="8" width="18.5703125" customWidth="1"/>
    <col min="9" max="9" width="8.28515625" hidden="1" customWidth="1"/>
    <col min="10" max="10" width="24.7109375" hidden="1" customWidth="1"/>
    <col min="11" max="11" width="7.85546875" hidden="1" customWidth="1"/>
    <col min="12" max="12" width="20.28515625" hidden="1" customWidth="1"/>
    <col min="14" max="14" width="12.28515625" hidden="1" customWidth="1"/>
    <col min="15" max="18" width="0" hidden="1" customWidth="1"/>
  </cols>
  <sheetData>
    <row r="1" spans="1:17" ht="18.75">
      <c r="A1" s="20"/>
      <c r="B1" s="13"/>
      <c r="C1" s="20"/>
      <c r="D1" s="20"/>
      <c r="E1" s="1"/>
      <c r="F1" s="1"/>
      <c r="G1" s="1"/>
      <c r="H1" s="2" t="s">
        <v>0</v>
      </c>
      <c r="I1" s="1"/>
      <c r="J1" s="1"/>
      <c r="K1" s="1"/>
      <c r="L1" s="1"/>
      <c r="M1" s="1"/>
      <c r="N1" s="1"/>
      <c r="O1" s="240"/>
      <c r="P1" s="1"/>
      <c r="Q1" s="241"/>
    </row>
    <row r="2" spans="1:17" ht="18.75">
      <c r="A2" s="20"/>
      <c r="B2" s="13"/>
      <c r="C2" s="20"/>
      <c r="D2" s="20"/>
      <c r="E2" s="1"/>
      <c r="F2" s="1"/>
      <c r="G2" s="1"/>
      <c r="H2" s="3" t="s">
        <v>1</v>
      </c>
      <c r="I2" s="1"/>
      <c r="J2" s="1"/>
      <c r="K2" s="1"/>
      <c r="L2" s="1"/>
      <c r="M2" s="1"/>
      <c r="N2" s="1"/>
      <c r="O2" s="240"/>
      <c r="P2" s="1"/>
      <c r="Q2" s="241"/>
    </row>
    <row r="3" spans="1:17" ht="18.75">
      <c r="A3" s="20"/>
      <c r="B3" s="13"/>
      <c r="C3" s="20"/>
      <c r="D3" s="20"/>
      <c r="E3" s="1"/>
      <c r="F3" s="1"/>
      <c r="G3" s="1"/>
      <c r="H3" s="3" t="s">
        <v>2</v>
      </c>
      <c r="I3" s="1"/>
      <c r="J3" s="1"/>
      <c r="K3" s="1"/>
      <c r="L3" s="1"/>
      <c r="M3" s="1"/>
      <c r="N3" s="1"/>
      <c r="O3" s="240"/>
      <c r="P3" s="1"/>
      <c r="Q3" s="241"/>
    </row>
    <row r="4" spans="1:17" ht="15.75">
      <c r="A4" s="20"/>
      <c r="B4" s="13"/>
      <c r="C4" s="20"/>
      <c r="D4" s="20"/>
      <c r="E4" s="1"/>
      <c r="F4" s="1"/>
      <c r="G4" s="1"/>
      <c r="H4" s="1"/>
      <c r="I4" s="1"/>
      <c r="J4" s="1"/>
      <c r="K4" s="1"/>
      <c r="L4" s="1"/>
      <c r="M4" s="1"/>
      <c r="N4" s="1"/>
      <c r="O4" s="240"/>
      <c r="P4" s="1"/>
      <c r="Q4" s="241"/>
    </row>
    <row r="5" spans="1:17" ht="15.75">
      <c r="A5" s="351" t="s">
        <v>350</v>
      </c>
      <c r="B5" s="351"/>
      <c r="C5" s="351"/>
      <c r="D5" s="351"/>
      <c r="E5" s="351"/>
      <c r="F5" s="351"/>
      <c r="G5" s="351"/>
      <c r="H5" s="118"/>
      <c r="I5" s="118"/>
      <c r="J5" s="118"/>
      <c r="K5" s="118"/>
      <c r="L5" s="118"/>
      <c r="M5" s="1"/>
      <c r="N5" s="1"/>
      <c r="O5" s="240"/>
      <c r="P5" s="1"/>
      <c r="Q5" s="241"/>
    </row>
    <row r="6" spans="1:17" ht="15.75">
      <c r="A6" s="18"/>
      <c r="B6" s="5"/>
      <c r="C6" s="18"/>
      <c r="D6" s="18"/>
      <c r="E6" s="4"/>
      <c r="F6" s="4"/>
      <c r="G6" s="4"/>
      <c r="H6" s="4"/>
      <c r="I6" s="4"/>
      <c r="J6" s="4"/>
      <c r="K6" s="4"/>
      <c r="L6" s="4"/>
      <c r="M6" s="1"/>
      <c r="N6" s="1"/>
      <c r="O6" s="240"/>
      <c r="P6" s="1"/>
      <c r="Q6" s="241"/>
    </row>
    <row r="7" spans="1:17" ht="18" customHeight="1">
      <c r="A7" s="352" t="s">
        <v>3</v>
      </c>
      <c r="B7" s="352"/>
      <c r="C7" s="352"/>
      <c r="D7" s="352"/>
      <c r="E7" s="352"/>
      <c r="F7" s="352"/>
      <c r="G7" s="352"/>
      <c r="H7" s="218"/>
      <c r="I7" s="218"/>
      <c r="J7" s="218"/>
      <c r="K7" s="218"/>
      <c r="L7" s="218"/>
      <c r="M7" s="1"/>
      <c r="N7" s="1"/>
      <c r="O7" s="240"/>
      <c r="P7" s="1"/>
      <c r="Q7" s="241"/>
    </row>
    <row r="8" spans="1:17" ht="19.5" customHeight="1">
      <c r="A8" s="353" t="s">
        <v>340</v>
      </c>
      <c r="B8" s="353"/>
      <c r="C8" s="353"/>
      <c r="D8" s="353"/>
      <c r="E8" s="353"/>
      <c r="F8" s="353"/>
      <c r="G8" s="353"/>
      <c r="H8" s="121"/>
      <c r="I8" s="121"/>
      <c r="J8" s="121"/>
      <c r="K8" s="121"/>
      <c r="L8" s="121"/>
      <c r="M8" s="1"/>
      <c r="N8" s="1"/>
      <c r="O8" s="240"/>
      <c r="P8" s="1"/>
      <c r="Q8" s="241"/>
    </row>
    <row r="9" spans="1:17" ht="18" customHeight="1">
      <c r="A9" s="350" t="s">
        <v>5</v>
      </c>
      <c r="B9" s="350"/>
      <c r="C9" s="350"/>
      <c r="D9" s="350"/>
      <c r="E9" s="350"/>
      <c r="F9" s="350"/>
      <c r="G9" s="350"/>
      <c r="H9" s="123"/>
      <c r="I9" s="123"/>
      <c r="J9" s="123"/>
      <c r="K9" s="123"/>
      <c r="L9" s="123"/>
      <c r="M9" s="1"/>
      <c r="N9" s="1"/>
      <c r="O9" s="240"/>
      <c r="P9" s="1"/>
      <c r="Q9" s="241"/>
    </row>
    <row r="10" spans="1:17" ht="16.5" customHeight="1">
      <c r="A10" s="6"/>
      <c r="B10" s="25"/>
      <c r="C10" s="6"/>
      <c r="D10" s="6"/>
      <c r="E10" s="6"/>
      <c r="F10" s="6"/>
      <c r="G10" s="6"/>
      <c r="H10" s="6"/>
      <c r="I10" s="6"/>
      <c r="J10" s="6"/>
      <c r="K10" s="6"/>
      <c r="L10" s="6"/>
      <c r="M10" s="1"/>
      <c r="N10" s="1"/>
      <c r="O10" s="240"/>
      <c r="P10" s="1"/>
      <c r="Q10" s="241"/>
    </row>
    <row r="11" spans="1:17" ht="21.75" customHeight="1">
      <c r="A11" s="354" t="s">
        <v>351</v>
      </c>
      <c r="B11" s="354"/>
      <c r="C11" s="354"/>
      <c r="D11" s="354"/>
      <c r="E11" s="354"/>
      <c r="F11" s="354"/>
      <c r="G11" s="354"/>
      <c r="H11" s="124"/>
      <c r="I11" s="124"/>
      <c r="J11" s="124"/>
      <c r="K11" s="124"/>
      <c r="L11" s="124"/>
      <c r="M11" s="1"/>
      <c r="N11" s="1"/>
      <c r="O11" s="240"/>
      <c r="P11" s="1"/>
      <c r="Q11" s="241"/>
    </row>
    <row r="12" spans="1:17" ht="17.25" customHeight="1">
      <c r="A12" s="123" t="s">
        <v>6</v>
      </c>
      <c r="B12" s="350"/>
      <c r="C12" s="350"/>
      <c r="D12" s="350"/>
      <c r="E12" s="350"/>
      <c r="F12" s="350"/>
      <c r="G12" s="350"/>
      <c r="H12" s="123"/>
      <c r="I12" s="123"/>
      <c r="J12" s="123"/>
      <c r="K12" s="123"/>
      <c r="L12" s="123"/>
      <c r="M12" s="1"/>
      <c r="N12" s="1"/>
      <c r="O12" s="240"/>
      <c r="P12" s="1"/>
      <c r="Q12" s="241"/>
    </row>
    <row r="13" spans="1:17" ht="12.75" customHeight="1">
      <c r="A13" s="19"/>
      <c r="B13" s="5"/>
      <c r="C13" s="19"/>
      <c r="D13" s="19"/>
      <c r="E13" s="5"/>
      <c r="F13" s="5"/>
      <c r="G13" s="5"/>
      <c r="H13" s="5"/>
      <c r="I13" s="5"/>
      <c r="J13" s="5"/>
      <c r="K13" s="5"/>
      <c r="L13" s="5"/>
      <c r="M13" s="1"/>
      <c r="N13" s="1"/>
      <c r="O13" s="240"/>
      <c r="P13" s="1"/>
      <c r="Q13" s="241"/>
    </row>
    <row r="14" spans="1:17" ht="19.5" thickBot="1">
      <c r="A14" s="19"/>
      <c r="B14" s="14"/>
      <c r="C14" s="21"/>
      <c r="D14" s="21"/>
      <c r="E14" s="5"/>
      <c r="F14" s="5"/>
      <c r="G14" s="5"/>
      <c r="H14" s="5"/>
      <c r="I14" s="5"/>
      <c r="J14" s="5"/>
      <c r="K14" s="5"/>
      <c r="L14" s="5"/>
      <c r="M14" s="1"/>
      <c r="N14" s="1"/>
      <c r="O14" s="240"/>
      <c r="P14" s="1"/>
      <c r="Q14" s="241"/>
    </row>
    <row r="15" spans="1:17" ht="63" customHeight="1">
      <c r="A15" s="357" t="s">
        <v>7</v>
      </c>
      <c r="B15" s="357" t="s">
        <v>8</v>
      </c>
      <c r="C15" s="357" t="s">
        <v>27</v>
      </c>
      <c r="D15" s="66" t="s">
        <v>96</v>
      </c>
      <c r="E15" s="26" t="s">
        <v>9</v>
      </c>
      <c r="F15" s="239" t="s">
        <v>10</v>
      </c>
      <c r="G15" s="363" t="s">
        <v>352</v>
      </c>
      <c r="H15" s="364"/>
      <c r="I15" s="365" t="s">
        <v>28</v>
      </c>
      <c r="J15" s="360"/>
      <c r="K15" s="361" t="s">
        <v>11</v>
      </c>
      <c r="L15" s="362"/>
      <c r="M15" s="1"/>
      <c r="N15" s="1"/>
      <c r="O15" s="240"/>
      <c r="P15" s="1"/>
      <c r="Q15" s="241"/>
    </row>
    <row r="16" spans="1:17" ht="51.75" customHeight="1" thickBot="1">
      <c r="A16" s="358"/>
      <c r="B16" s="358"/>
      <c r="C16" s="358"/>
      <c r="D16" s="67" t="s">
        <v>12</v>
      </c>
      <c r="E16" s="54" t="s">
        <v>12</v>
      </c>
      <c r="F16" s="98" t="s">
        <v>13</v>
      </c>
      <c r="G16" s="108" t="s">
        <v>14</v>
      </c>
      <c r="H16" s="55" t="s">
        <v>320</v>
      </c>
      <c r="I16" s="67" t="s">
        <v>14</v>
      </c>
      <c r="J16" s="98" t="s">
        <v>15</v>
      </c>
      <c r="K16" s="108" t="s">
        <v>14</v>
      </c>
      <c r="L16" s="98" t="s">
        <v>16</v>
      </c>
      <c r="M16" s="1"/>
      <c r="N16" s="1"/>
      <c r="O16" s="242" t="s">
        <v>322</v>
      </c>
      <c r="P16" s="243" t="s">
        <v>323</v>
      </c>
      <c r="Q16" s="244" t="s">
        <v>324</v>
      </c>
    </row>
    <row r="17" spans="1:17" s="7" customFormat="1" ht="16.5" thickBot="1">
      <c r="A17" s="61">
        <v>1</v>
      </c>
      <c r="B17" s="62">
        <v>2</v>
      </c>
      <c r="C17" s="62">
        <v>3</v>
      </c>
      <c r="D17" s="63">
        <v>4</v>
      </c>
      <c r="E17" s="64">
        <v>5</v>
      </c>
      <c r="F17" s="99">
        <v>6</v>
      </c>
      <c r="G17" s="245">
        <v>4</v>
      </c>
      <c r="H17" s="246">
        <v>5</v>
      </c>
      <c r="I17" s="247">
        <v>9</v>
      </c>
      <c r="J17" s="99">
        <v>10</v>
      </c>
      <c r="K17" s="109">
        <v>11</v>
      </c>
      <c r="L17" s="99">
        <v>12</v>
      </c>
      <c r="O17" s="248"/>
      <c r="P17" s="243"/>
      <c r="Q17" s="249"/>
    </row>
    <row r="18" spans="1:17" s="23" customFormat="1" ht="15.75">
      <c r="A18" s="56" t="s">
        <v>49</v>
      </c>
      <c r="B18" s="50" t="s">
        <v>97</v>
      </c>
      <c r="C18" s="69" t="s">
        <v>270</v>
      </c>
      <c r="D18" s="58"/>
      <c r="E18" s="59"/>
      <c r="F18" s="250"/>
      <c r="G18" s="251">
        <f>G19</f>
        <v>215.75399999999999</v>
      </c>
      <c r="H18" s="251">
        <f>H19+H23</f>
        <v>270.60733008999995</v>
      </c>
      <c r="I18" s="252"/>
      <c r="J18" s="100"/>
      <c r="K18" s="110"/>
      <c r="L18" s="100"/>
      <c r="N18" s="253">
        <v>0</v>
      </c>
      <c r="O18" s="254">
        <f>H18-14342.398</f>
        <v>-14071.790669909999</v>
      </c>
      <c r="P18" s="243"/>
      <c r="Q18" s="255"/>
    </row>
    <row r="19" spans="1:17" s="7" customFormat="1" ht="25.5">
      <c r="A19" s="15" t="s">
        <v>50</v>
      </c>
      <c r="B19" s="47" t="s">
        <v>29</v>
      </c>
      <c r="C19" s="70" t="s">
        <v>270</v>
      </c>
      <c r="D19" s="43"/>
      <c r="E19" s="9"/>
      <c r="F19" s="256"/>
      <c r="G19" s="257">
        <f>G20</f>
        <v>215.75399999999999</v>
      </c>
      <c r="H19" s="257">
        <f>H20+H21+H22</f>
        <v>260.31394697999997</v>
      </c>
      <c r="I19" s="258"/>
      <c r="J19" s="101"/>
      <c r="K19" s="111"/>
      <c r="L19" s="101"/>
      <c r="N19" s="253">
        <v>0</v>
      </c>
      <c r="O19" s="248"/>
      <c r="P19" s="243"/>
      <c r="Q19" s="249"/>
    </row>
    <row r="20" spans="1:17" s="7" customFormat="1" ht="15.75">
      <c r="A20" s="15" t="s">
        <v>228</v>
      </c>
      <c r="B20" s="47" t="s">
        <v>325</v>
      </c>
      <c r="C20" s="70" t="s">
        <v>270</v>
      </c>
      <c r="D20" s="43"/>
      <c r="E20" s="9"/>
      <c r="F20" s="256"/>
      <c r="G20" s="309">
        <f>215.754</f>
        <v>215.75399999999999</v>
      </c>
      <c r="H20" s="309">
        <v>204.78829311999999</v>
      </c>
      <c r="I20" s="259"/>
      <c r="J20" s="101"/>
      <c r="K20" s="111"/>
      <c r="L20" s="101"/>
      <c r="N20" s="253">
        <v>0</v>
      </c>
      <c r="O20" s="248"/>
      <c r="P20" s="243"/>
      <c r="Q20" s="249"/>
    </row>
    <row r="21" spans="1:17" s="23" customFormat="1" ht="15.75">
      <c r="A21" s="15" t="s">
        <v>230</v>
      </c>
      <c r="B21" s="47" t="s">
        <v>326</v>
      </c>
      <c r="C21" s="70" t="s">
        <v>270</v>
      </c>
      <c r="D21" s="42"/>
      <c r="E21" s="8"/>
      <c r="F21" s="260"/>
      <c r="G21" s="257">
        <v>0</v>
      </c>
      <c r="H21" s="257">
        <v>55.525653859999998</v>
      </c>
      <c r="I21" s="261"/>
      <c r="J21" s="102"/>
      <c r="K21" s="112"/>
      <c r="L21" s="102"/>
      <c r="N21" s="253">
        <v>0</v>
      </c>
      <c r="O21" s="262"/>
      <c r="P21" s="243"/>
      <c r="Q21" s="255"/>
    </row>
    <row r="22" spans="1:17" s="7" customFormat="1" ht="15.75">
      <c r="A22" s="15" t="s">
        <v>232</v>
      </c>
      <c r="B22" s="47" t="s">
        <v>327</v>
      </c>
      <c r="C22" s="70" t="s">
        <v>270</v>
      </c>
      <c r="D22" s="43"/>
      <c r="E22" s="8"/>
      <c r="F22" s="260"/>
      <c r="G22" s="257">
        <v>0</v>
      </c>
      <c r="H22" s="257">
        <v>0</v>
      </c>
      <c r="I22" s="261"/>
      <c r="J22" s="101"/>
      <c r="K22" s="111"/>
      <c r="L22" s="101"/>
      <c r="N22" s="253">
        <v>0</v>
      </c>
      <c r="O22" s="248"/>
      <c r="P22" s="243"/>
      <c r="Q22" s="249"/>
    </row>
    <row r="23" spans="1:17" s="7" customFormat="1" ht="15.75">
      <c r="A23" s="37" t="s">
        <v>51</v>
      </c>
      <c r="B23" s="47" t="s">
        <v>30</v>
      </c>
      <c r="C23" s="70" t="s">
        <v>270</v>
      </c>
      <c r="D23" s="43"/>
      <c r="E23" s="8"/>
      <c r="F23" s="260"/>
      <c r="G23" s="319">
        <v>0</v>
      </c>
      <c r="H23" s="257">
        <v>10.293383110000001</v>
      </c>
      <c r="I23" s="261"/>
      <c r="J23" s="101"/>
      <c r="K23" s="111"/>
      <c r="L23" s="101"/>
      <c r="N23" s="253">
        <v>0</v>
      </c>
      <c r="O23" s="248"/>
      <c r="P23" s="243"/>
      <c r="Q23" s="249"/>
    </row>
    <row r="24" spans="1:17" s="23" customFormat="1" ht="25.5">
      <c r="A24" s="36" t="s">
        <v>52</v>
      </c>
      <c r="B24" s="46" t="s">
        <v>129</v>
      </c>
      <c r="C24" s="71" t="s">
        <v>270</v>
      </c>
      <c r="D24" s="42"/>
      <c r="E24" s="8"/>
      <c r="F24" s="260"/>
      <c r="G24" s="318">
        <f>G25</f>
        <v>201.65100000000001</v>
      </c>
      <c r="H24" s="263">
        <f>H25+H29</f>
        <v>238.47059593999998</v>
      </c>
      <c r="I24" s="261"/>
      <c r="J24" s="102"/>
      <c r="K24" s="112"/>
      <c r="L24" s="102"/>
      <c r="N24" s="253">
        <v>0</v>
      </c>
      <c r="O24" s="254">
        <f>H24-(11455908+12380+783619)/1000</f>
        <v>-12013.436404059999</v>
      </c>
      <c r="P24" s="243"/>
      <c r="Q24" s="255"/>
    </row>
    <row r="25" spans="1:17" s="7" customFormat="1" ht="25.5">
      <c r="A25" s="37" t="s">
        <v>50</v>
      </c>
      <c r="B25" s="47" t="s">
        <v>31</v>
      </c>
      <c r="C25" s="70" t="s">
        <v>270</v>
      </c>
      <c r="D25" s="43"/>
      <c r="E25" s="8"/>
      <c r="F25" s="260"/>
      <c r="G25" s="319">
        <f>G26</f>
        <v>201.65100000000001</v>
      </c>
      <c r="H25" s="257">
        <f>H26+H27+H28</f>
        <v>232.97026539999999</v>
      </c>
      <c r="I25" s="261"/>
      <c r="J25" s="101"/>
      <c r="K25" s="111"/>
      <c r="L25" s="101"/>
      <c r="N25" s="253">
        <v>0</v>
      </c>
      <c r="O25" s="248"/>
      <c r="P25" s="243"/>
      <c r="Q25" s="249"/>
    </row>
    <row r="26" spans="1:17" s="7" customFormat="1" ht="15.75">
      <c r="A26" s="15" t="s">
        <v>228</v>
      </c>
      <c r="B26" s="47" t="s">
        <v>325</v>
      </c>
      <c r="C26" s="70" t="s">
        <v>270</v>
      </c>
      <c r="D26" s="43"/>
      <c r="E26" s="10"/>
      <c r="F26" s="264"/>
      <c r="G26" s="320">
        <f>201.651</f>
        <v>201.65100000000001</v>
      </c>
      <c r="H26" s="309">
        <v>228.68397533999999</v>
      </c>
      <c r="I26" s="258"/>
      <c r="J26" s="101"/>
      <c r="K26" s="111"/>
      <c r="L26" s="101"/>
      <c r="N26" s="253">
        <v>0</v>
      </c>
      <c r="O26" s="248"/>
      <c r="P26" s="243"/>
      <c r="Q26" s="249"/>
    </row>
    <row r="27" spans="1:17" s="7" customFormat="1" ht="15.75">
      <c r="A27" s="15" t="s">
        <v>230</v>
      </c>
      <c r="B27" s="47" t="s">
        <v>326</v>
      </c>
      <c r="C27" s="70" t="s">
        <v>270</v>
      </c>
      <c r="D27" s="43"/>
      <c r="E27" s="10"/>
      <c r="F27" s="264"/>
      <c r="G27" s="319">
        <v>0</v>
      </c>
      <c r="H27" s="257">
        <v>4.2862900599999998</v>
      </c>
      <c r="I27" s="258"/>
      <c r="J27" s="101"/>
      <c r="K27" s="111"/>
      <c r="L27" s="101"/>
      <c r="N27" s="253">
        <v>0</v>
      </c>
      <c r="O27" s="248"/>
      <c r="P27" s="243"/>
      <c r="Q27" s="249"/>
    </row>
    <row r="28" spans="1:17" s="7" customFormat="1" ht="15.75">
      <c r="A28" s="15" t="s">
        <v>232</v>
      </c>
      <c r="B28" s="47" t="s">
        <v>327</v>
      </c>
      <c r="C28" s="70" t="s">
        <v>270</v>
      </c>
      <c r="D28" s="43"/>
      <c r="E28" s="10"/>
      <c r="F28" s="264"/>
      <c r="G28" s="319">
        <v>0</v>
      </c>
      <c r="H28" s="257">
        <v>0</v>
      </c>
      <c r="I28" s="258"/>
      <c r="J28" s="101"/>
      <c r="K28" s="111"/>
      <c r="L28" s="101"/>
      <c r="N28" s="253">
        <v>0</v>
      </c>
      <c r="O28" s="248"/>
      <c r="P28" s="243"/>
      <c r="Q28" s="249"/>
    </row>
    <row r="29" spans="1:17" s="7" customFormat="1" ht="15.75">
      <c r="A29" s="37" t="s">
        <v>51</v>
      </c>
      <c r="B29" s="47" t="s">
        <v>99</v>
      </c>
      <c r="C29" s="70" t="s">
        <v>270</v>
      </c>
      <c r="D29" s="43"/>
      <c r="E29" s="10"/>
      <c r="F29" s="264"/>
      <c r="G29" s="319">
        <v>0</v>
      </c>
      <c r="H29" s="257">
        <v>5.5003305400000002</v>
      </c>
      <c r="I29" s="258"/>
      <c r="J29" s="101"/>
      <c r="K29" s="111"/>
      <c r="L29" s="101"/>
      <c r="N29" s="253">
        <v>0</v>
      </c>
      <c r="O29" s="248"/>
      <c r="P29" s="243"/>
      <c r="Q29" s="249"/>
    </row>
    <row r="30" spans="1:17" s="7" customFormat="1" ht="15.75">
      <c r="A30" s="36">
        <v>1</v>
      </c>
      <c r="B30" s="46" t="s">
        <v>98</v>
      </c>
      <c r="C30" s="71" t="s">
        <v>270</v>
      </c>
      <c r="D30" s="43"/>
      <c r="E30" s="10"/>
      <c r="F30" s="264"/>
      <c r="G30" s="318">
        <f>G31+G32+G35+G36</f>
        <v>70.756194289999996</v>
      </c>
      <c r="H30" s="263">
        <f>H31+H32+H35+H36</f>
        <v>69.967082599999998</v>
      </c>
      <c r="I30" s="258"/>
      <c r="J30" s="101"/>
      <c r="K30" s="111"/>
      <c r="L30" s="101"/>
      <c r="N30" s="253">
        <v>0</v>
      </c>
      <c r="O30" s="248"/>
      <c r="P30" s="243"/>
      <c r="Q30" s="249"/>
    </row>
    <row r="31" spans="1:17" s="23" customFormat="1" ht="15.75">
      <c r="A31" s="37" t="s">
        <v>50</v>
      </c>
      <c r="B31" s="47" t="s">
        <v>131</v>
      </c>
      <c r="C31" s="70" t="s">
        <v>270</v>
      </c>
      <c r="D31" s="42"/>
      <c r="E31" s="11"/>
      <c r="F31" s="265"/>
      <c r="G31" s="320">
        <f>3.442</f>
        <v>3.4420000000000002</v>
      </c>
      <c r="H31" s="309">
        <v>3.2107708399999999</v>
      </c>
      <c r="I31" s="266"/>
      <c r="J31" s="102"/>
      <c r="K31" s="112"/>
      <c r="L31" s="102"/>
      <c r="N31" s="253">
        <v>0</v>
      </c>
      <c r="O31" s="262"/>
      <c r="P31" s="243">
        <v>112.26900000000001</v>
      </c>
      <c r="Q31" s="267">
        <f>H31-P31</f>
        <v>-109.05822916000001</v>
      </c>
    </row>
    <row r="32" spans="1:17" s="7" customFormat="1" ht="15.75">
      <c r="A32" s="37" t="s">
        <v>51</v>
      </c>
      <c r="B32" s="47" t="s">
        <v>100</v>
      </c>
      <c r="C32" s="70" t="s">
        <v>270</v>
      </c>
      <c r="D32" s="43"/>
      <c r="E32" s="10"/>
      <c r="F32" s="264"/>
      <c r="G32" s="319">
        <f>G33+G34</f>
        <v>64.382319999999993</v>
      </c>
      <c r="H32" s="257">
        <f>H33</f>
        <v>63.847849979999999</v>
      </c>
      <c r="I32" s="258"/>
      <c r="J32" s="101"/>
      <c r="K32" s="111"/>
      <c r="L32" s="101"/>
      <c r="N32" s="253">
        <v>0</v>
      </c>
      <c r="O32" s="248"/>
      <c r="P32" s="243">
        <v>3132.3420000000001</v>
      </c>
      <c r="Q32" s="267">
        <f t="shared" ref="Q32:Q50" si="0">H32-P32</f>
        <v>-3068.4941500200002</v>
      </c>
    </row>
    <row r="33" spans="1:17" s="7" customFormat="1" ht="25.5">
      <c r="A33" s="29"/>
      <c r="B33" s="47" t="s">
        <v>271</v>
      </c>
      <c r="C33" s="70" t="s">
        <v>270</v>
      </c>
      <c r="D33" s="43"/>
      <c r="E33" s="11"/>
      <c r="F33" s="265"/>
      <c r="G33" s="320">
        <f>(62.193+2.18932)</f>
        <v>64.382319999999993</v>
      </c>
      <c r="H33" s="257">
        <v>63.847849979999999</v>
      </c>
      <c r="I33" s="266"/>
      <c r="J33" s="101"/>
      <c r="K33" s="111"/>
      <c r="L33" s="101"/>
      <c r="N33" s="253">
        <v>0</v>
      </c>
      <c r="O33" s="248"/>
      <c r="P33" s="243">
        <v>2918.165</v>
      </c>
      <c r="Q33" s="267">
        <f t="shared" si="0"/>
        <v>-2854.3171500200001</v>
      </c>
    </row>
    <row r="34" spans="1:17" s="7" customFormat="1" ht="15.75">
      <c r="A34" s="37"/>
      <c r="B34" s="47" t="s">
        <v>32</v>
      </c>
      <c r="C34" s="70" t="s">
        <v>270</v>
      </c>
      <c r="D34" s="43"/>
      <c r="E34" s="11"/>
      <c r="F34" s="265"/>
      <c r="G34" s="319">
        <v>0</v>
      </c>
      <c r="H34" s="257">
        <v>0</v>
      </c>
      <c r="I34" s="266"/>
      <c r="J34" s="101"/>
      <c r="K34" s="111"/>
      <c r="L34" s="101"/>
      <c r="N34" s="253">
        <v>0</v>
      </c>
      <c r="O34" s="248"/>
      <c r="P34" s="243"/>
      <c r="Q34" s="267">
        <f t="shared" si="0"/>
        <v>0</v>
      </c>
    </row>
    <row r="35" spans="1:17" s="7" customFormat="1" ht="15.75">
      <c r="A35" s="37" t="s">
        <v>54</v>
      </c>
      <c r="B35" s="47" t="s">
        <v>17</v>
      </c>
      <c r="C35" s="70" t="s">
        <v>270</v>
      </c>
      <c r="D35" s="43"/>
      <c r="E35" s="11"/>
      <c r="F35" s="265"/>
      <c r="G35" s="320">
        <f>2.93187429</f>
        <v>2.9318742900000001</v>
      </c>
      <c r="H35" s="309">
        <v>2.9084617800000001</v>
      </c>
      <c r="I35" s="266"/>
      <c r="J35" s="101"/>
      <c r="K35" s="111"/>
      <c r="L35" s="101"/>
      <c r="N35" s="253">
        <v>0</v>
      </c>
      <c r="O35" s="248"/>
      <c r="P35" s="243">
        <v>333.84800000000001</v>
      </c>
      <c r="Q35" s="267">
        <f>H35+H36-P35</f>
        <v>-330.93953822000003</v>
      </c>
    </row>
    <row r="36" spans="1:17" s="23" customFormat="1" ht="15.75">
      <c r="A36" s="15" t="s">
        <v>101</v>
      </c>
      <c r="B36" s="47" t="s">
        <v>272</v>
      </c>
      <c r="C36" s="70" t="s">
        <v>270</v>
      </c>
      <c r="D36" s="42"/>
      <c r="E36" s="11"/>
      <c r="F36" s="265"/>
      <c r="G36" s="320">
        <v>0</v>
      </c>
      <c r="H36" s="309">
        <v>0</v>
      </c>
      <c r="I36" s="266"/>
      <c r="J36" s="102"/>
      <c r="K36" s="112"/>
      <c r="L36" s="102"/>
      <c r="N36" s="253">
        <v>0</v>
      </c>
      <c r="O36" s="262"/>
      <c r="P36" s="243"/>
      <c r="Q36" s="267"/>
    </row>
    <row r="37" spans="1:17" s="23" customFormat="1" ht="15.75">
      <c r="A37" s="36" t="s">
        <v>55</v>
      </c>
      <c r="B37" s="46" t="s">
        <v>102</v>
      </c>
      <c r="C37" s="71" t="s">
        <v>270</v>
      </c>
      <c r="D37" s="42"/>
      <c r="E37" s="11"/>
      <c r="F37" s="265"/>
      <c r="G37" s="318">
        <f>G38+G39+G40+G41</f>
        <v>0.62248330232092397</v>
      </c>
      <c r="H37" s="263">
        <f>H38+H39+H40+H41</f>
        <v>0.80926668999999996</v>
      </c>
      <c r="I37" s="266"/>
      <c r="J37" s="102"/>
      <c r="K37" s="112"/>
      <c r="L37" s="102"/>
      <c r="N37" s="253">
        <v>0</v>
      </c>
      <c r="O37" s="262"/>
      <c r="P37" s="243"/>
      <c r="Q37" s="267"/>
    </row>
    <row r="38" spans="1:17" s="23" customFormat="1" ht="15.75">
      <c r="A38" s="37" t="s">
        <v>56</v>
      </c>
      <c r="B38" s="47" t="s">
        <v>103</v>
      </c>
      <c r="C38" s="70" t="s">
        <v>270</v>
      </c>
      <c r="D38" s="42"/>
      <c r="E38" s="11"/>
      <c r="F38" s="265"/>
      <c r="G38" s="319">
        <v>0</v>
      </c>
      <c r="H38" s="257">
        <v>0</v>
      </c>
      <c r="I38" s="266"/>
      <c r="J38" s="102"/>
      <c r="K38" s="112"/>
      <c r="L38" s="102"/>
      <c r="N38" s="253">
        <v>0</v>
      </c>
      <c r="O38" s="262"/>
      <c r="P38" s="243">
        <v>3046.163</v>
      </c>
      <c r="Q38" s="267">
        <f t="shared" si="0"/>
        <v>-3046.163</v>
      </c>
    </row>
    <row r="39" spans="1:17" s="23" customFormat="1" ht="15.75">
      <c r="A39" s="37" t="s">
        <v>57</v>
      </c>
      <c r="B39" s="47" t="s">
        <v>33</v>
      </c>
      <c r="C39" s="70" t="s">
        <v>270</v>
      </c>
      <c r="D39" s="42"/>
      <c r="E39" s="11"/>
      <c r="F39" s="265"/>
      <c r="G39" s="319">
        <v>0</v>
      </c>
      <c r="H39" s="257">
        <v>0</v>
      </c>
      <c r="I39" s="266"/>
      <c r="J39" s="102"/>
      <c r="K39" s="112"/>
      <c r="L39" s="102"/>
      <c r="N39" s="253">
        <v>0</v>
      </c>
      <c r="O39" s="262"/>
      <c r="P39" s="243">
        <v>560.101</v>
      </c>
      <c r="Q39" s="267">
        <f t="shared" si="0"/>
        <v>-560.101</v>
      </c>
    </row>
    <row r="40" spans="1:17" s="23" customFormat="1" ht="15.75">
      <c r="A40" s="15" t="s">
        <v>69</v>
      </c>
      <c r="B40" s="47" t="s">
        <v>132</v>
      </c>
      <c r="C40" s="70" t="s">
        <v>270</v>
      </c>
      <c r="D40" s="42"/>
      <c r="E40" s="11"/>
      <c r="F40" s="265"/>
      <c r="G40" s="319">
        <v>0</v>
      </c>
      <c r="H40" s="257">
        <v>0</v>
      </c>
      <c r="I40" s="266"/>
      <c r="J40" s="102"/>
      <c r="K40" s="112"/>
      <c r="L40" s="102"/>
      <c r="N40" s="253">
        <v>0</v>
      </c>
      <c r="O40" s="262"/>
      <c r="P40" s="243"/>
      <c r="Q40" s="267">
        <f t="shared" si="0"/>
        <v>0</v>
      </c>
    </row>
    <row r="41" spans="1:17" s="23" customFormat="1" ht="15.75">
      <c r="A41" s="15" t="s">
        <v>141</v>
      </c>
      <c r="B41" s="47" t="s">
        <v>273</v>
      </c>
      <c r="C41" s="70" t="s">
        <v>270</v>
      </c>
      <c r="D41" s="42"/>
      <c r="E41" s="11"/>
      <c r="F41" s="265"/>
      <c r="G41" s="320">
        <f>0.622483302320924</f>
        <v>0.62248330232092397</v>
      </c>
      <c r="H41" s="309">
        <v>0.80926668999999996</v>
      </c>
      <c r="I41" s="266"/>
      <c r="J41" s="102"/>
      <c r="K41" s="112"/>
      <c r="L41" s="102"/>
      <c r="N41" s="253">
        <v>0</v>
      </c>
      <c r="O41" s="262"/>
      <c r="P41" s="243"/>
      <c r="Q41" s="267"/>
    </row>
    <row r="42" spans="1:17" s="7" customFormat="1" ht="15.75">
      <c r="A42" s="36" t="s">
        <v>58</v>
      </c>
      <c r="B42" s="46" t="s">
        <v>34</v>
      </c>
      <c r="C42" s="71" t="s">
        <v>270</v>
      </c>
      <c r="D42" s="43"/>
      <c r="E42" s="10"/>
      <c r="F42" s="264"/>
      <c r="G42" s="320">
        <f>(17.0660474812446+56.8868249374821)</f>
        <v>73.952872418726699</v>
      </c>
      <c r="H42" s="309">
        <v>90.763594999999995</v>
      </c>
      <c r="I42" s="258"/>
      <c r="J42" s="101"/>
      <c r="K42" s="111"/>
      <c r="L42" s="101"/>
      <c r="N42" s="253">
        <v>0</v>
      </c>
      <c r="O42" s="248"/>
      <c r="P42" s="243">
        <v>3040.123</v>
      </c>
      <c r="Q42" s="267">
        <f t="shared" si="0"/>
        <v>-2949.3594050000002</v>
      </c>
    </row>
    <row r="43" spans="1:17" s="7" customFormat="1" ht="15.75" customHeight="1">
      <c r="A43" s="36" t="s">
        <v>59</v>
      </c>
      <c r="B43" s="46" t="s">
        <v>18</v>
      </c>
      <c r="C43" s="71" t="s">
        <v>270</v>
      </c>
      <c r="D43" s="43"/>
      <c r="E43" s="17"/>
      <c r="F43" s="268"/>
      <c r="G43" s="320">
        <f>22.66922</f>
        <v>22.669219999999999</v>
      </c>
      <c r="H43" s="309">
        <v>43.610766210000001</v>
      </c>
      <c r="I43" s="269"/>
      <c r="J43" s="101"/>
      <c r="K43" s="111"/>
      <c r="L43" s="101"/>
      <c r="N43" s="253">
        <v>0</v>
      </c>
      <c r="O43" s="248"/>
      <c r="P43" s="243">
        <v>1194.268</v>
      </c>
      <c r="Q43" s="267">
        <f t="shared" si="0"/>
        <v>-1150.65723379</v>
      </c>
    </row>
    <row r="44" spans="1:17" s="7" customFormat="1" ht="15.75">
      <c r="A44" s="36" t="s">
        <v>60</v>
      </c>
      <c r="B44" s="46" t="s">
        <v>104</v>
      </c>
      <c r="C44" s="71" t="s">
        <v>270</v>
      </c>
      <c r="D44" s="43"/>
      <c r="E44" s="17"/>
      <c r="F44" s="268"/>
      <c r="G44" s="318">
        <f>G45+G46</f>
        <v>6.1330255827800002</v>
      </c>
      <c r="H44" s="318">
        <f>H45+H46</f>
        <v>9.1893444300000002</v>
      </c>
      <c r="I44" s="269"/>
      <c r="J44" s="101"/>
      <c r="K44" s="111"/>
      <c r="L44" s="101"/>
      <c r="N44" s="253">
        <v>0</v>
      </c>
      <c r="O44" s="248"/>
      <c r="P44" s="243">
        <v>155.21799999999999</v>
      </c>
      <c r="Q44" s="267">
        <f t="shared" si="0"/>
        <v>-146.02865556999998</v>
      </c>
    </row>
    <row r="45" spans="1:17" s="7" customFormat="1" ht="15.75">
      <c r="A45" s="15" t="s">
        <v>168</v>
      </c>
      <c r="B45" s="47" t="s">
        <v>105</v>
      </c>
      <c r="C45" s="70" t="s">
        <v>270</v>
      </c>
      <c r="D45" s="43"/>
      <c r="E45" s="17"/>
      <c r="F45" s="268"/>
      <c r="G45" s="320">
        <f>(6.13302558278-0.058)</f>
        <v>6.0750255827800004</v>
      </c>
      <c r="H45" s="309">
        <v>9.1326534299999995</v>
      </c>
      <c r="I45" s="269"/>
      <c r="J45" s="101"/>
      <c r="K45" s="111"/>
      <c r="L45" s="101"/>
      <c r="N45" s="253">
        <v>0</v>
      </c>
      <c r="O45" s="248"/>
      <c r="P45" s="243">
        <v>141.93100000000001</v>
      </c>
      <c r="Q45" s="267">
        <f t="shared" si="0"/>
        <v>-132.79834657000001</v>
      </c>
    </row>
    <row r="46" spans="1:17" s="7" customFormat="1" ht="15.75">
      <c r="A46" s="15" t="s">
        <v>169</v>
      </c>
      <c r="B46" s="47" t="s">
        <v>274</v>
      </c>
      <c r="C46" s="70" t="s">
        <v>270</v>
      </c>
      <c r="D46" s="43"/>
      <c r="E46" s="17"/>
      <c r="F46" s="268"/>
      <c r="G46" s="320">
        <f>0.058</f>
        <v>5.8000000000000003E-2</v>
      </c>
      <c r="H46" s="309">
        <v>5.6690999999999998E-2</v>
      </c>
      <c r="I46" s="269"/>
      <c r="J46" s="101"/>
      <c r="K46" s="111"/>
      <c r="L46" s="101"/>
      <c r="N46" s="253">
        <v>0</v>
      </c>
      <c r="O46" s="248"/>
      <c r="P46" s="243"/>
      <c r="Q46" s="267"/>
    </row>
    <row r="47" spans="1:17" s="7" customFormat="1" ht="15.75">
      <c r="A47" s="36" t="s">
        <v>61</v>
      </c>
      <c r="B47" s="46" t="s">
        <v>106</v>
      </c>
      <c r="C47" s="71" t="s">
        <v>270</v>
      </c>
      <c r="D47" s="43"/>
      <c r="E47" s="17"/>
      <c r="F47" s="268"/>
      <c r="G47" s="318">
        <f>G48+G49+G50+G51</f>
        <v>6.0835918346179998</v>
      </c>
      <c r="H47" s="318">
        <f>H48+H49+H50+H51</f>
        <v>6.3367783099999997</v>
      </c>
      <c r="I47" s="269"/>
      <c r="J47" s="101"/>
      <c r="K47" s="111"/>
      <c r="L47" s="101"/>
      <c r="N47" s="253">
        <v>0</v>
      </c>
      <c r="O47" s="248"/>
      <c r="P47" s="243"/>
      <c r="Q47" s="267"/>
    </row>
    <row r="48" spans="1:17" s="7" customFormat="1" ht="15.75">
      <c r="A48" s="37" t="s">
        <v>62</v>
      </c>
      <c r="B48" s="47" t="s">
        <v>35</v>
      </c>
      <c r="C48" s="70" t="s">
        <v>270</v>
      </c>
      <c r="D48" s="43"/>
      <c r="E48" s="17"/>
      <c r="F48" s="268"/>
      <c r="G48" s="320">
        <f>4.216</f>
        <v>4.2160000000000002</v>
      </c>
      <c r="H48" s="320">
        <v>5.1879653399999999</v>
      </c>
      <c r="I48" s="269"/>
      <c r="J48" s="101"/>
      <c r="K48" s="111"/>
      <c r="L48" s="101"/>
      <c r="N48" s="253">
        <v>0</v>
      </c>
      <c r="O48" s="248"/>
      <c r="P48" s="243"/>
      <c r="Q48" s="267"/>
    </row>
    <row r="49" spans="1:17" s="7" customFormat="1" ht="15.75">
      <c r="A49" s="37" t="s">
        <v>63</v>
      </c>
      <c r="B49" s="47" t="s">
        <v>277</v>
      </c>
      <c r="C49" s="70" t="s">
        <v>270</v>
      </c>
      <c r="D49" s="43"/>
      <c r="E49" s="17"/>
      <c r="F49" s="268"/>
      <c r="G49" s="320">
        <f>0.006591834618</f>
        <v>6.5918346179999997E-3</v>
      </c>
      <c r="H49" s="309">
        <v>5.5969150000000002E-2</v>
      </c>
      <c r="I49" s="269"/>
      <c r="J49" s="101"/>
      <c r="K49" s="111"/>
      <c r="L49" s="101"/>
      <c r="N49" s="253">
        <v>0</v>
      </c>
      <c r="O49" s="248"/>
      <c r="P49" s="243">
        <v>55.847999999999999</v>
      </c>
      <c r="Q49" s="267">
        <f t="shared" si="0"/>
        <v>-55.792030849999996</v>
      </c>
    </row>
    <row r="50" spans="1:17" s="23" customFormat="1" ht="15.75">
      <c r="A50" s="37" t="s">
        <v>64</v>
      </c>
      <c r="B50" s="47" t="s">
        <v>275</v>
      </c>
      <c r="C50" s="70" t="s">
        <v>270</v>
      </c>
      <c r="D50" s="42"/>
      <c r="E50" s="17"/>
      <c r="F50" s="268"/>
      <c r="G50" s="319">
        <v>0</v>
      </c>
      <c r="H50" s="257">
        <v>0</v>
      </c>
      <c r="I50" s="269"/>
      <c r="J50" s="102"/>
      <c r="K50" s="112"/>
      <c r="L50" s="102"/>
      <c r="N50" s="253">
        <v>0</v>
      </c>
      <c r="O50" s="262"/>
      <c r="P50" s="243"/>
      <c r="Q50" s="267">
        <f t="shared" si="0"/>
        <v>0</v>
      </c>
    </row>
    <row r="51" spans="1:17" s="7" customFormat="1" ht="15.75">
      <c r="A51" s="15" t="s">
        <v>174</v>
      </c>
      <c r="B51" s="47" t="s">
        <v>276</v>
      </c>
      <c r="C51" s="70" t="s">
        <v>270</v>
      </c>
      <c r="D51" s="43"/>
      <c r="E51" s="11"/>
      <c r="F51" s="265"/>
      <c r="G51" s="324">
        <f>1.861</f>
        <v>1.861</v>
      </c>
      <c r="H51" s="314">
        <v>1.0928438199999999</v>
      </c>
      <c r="I51" s="266"/>
      <c r="J51" s="101"/>
      <c r="K51" s="111"/>
      <c r="L51" s="101"/>
      <c r="N51" s="253">
        <v>0</v>
      </c>
      <c r="O51" s="267">
        <f>H24-H30-H37-H42-H43-H44-H47</f>
        <v>17.793762700000002</v>
      </c>
      <c r="P51" s="243"/>
      <c r="Q51" s="270"/>
    </row>
    <row r="52" spans="1:17" s="7" customFormat="1" ht="15.75">
      <c r="A52" s="37"/>
      <c r="B52" s="48" t="s">
        <v>19</v>
      </c>
      <c r="C52" s="70"/>
      <c r="D52" s="43"/>
      <c r="E52" s="11"/>
      <c r="F52" s="265"/>
      <c r="G52" s="319"/>
      <c r="H52" s="310"/>
      <c r="I52" s="266"/>
      <c r="J52" s="101"/>
      <c r="K52" s="111"/>
      <c r="L52" s="101"/>
      <c r="N52" s="253">
        <v>0</v>
      </c>
      <c r="O52" s="248"/>
      <c r="P52" s="243"/>
      <c r="Q52" s="270"/>
    </row>
    <row r="53" spans="1:17" s="23" customFormat="1" ht="15.75">
      <c r="A53" s="37"/>
      <c r="B53" s="47" t="s">
        <v>278</v>
      </c>
      <c r="C53" s="70" t="s">
        <v>270</v>
      </c>
      <c r="D53" s="42"/>
      <c r="E53" s="8"/>
      <c r="F53" s="260"/>
      <c r="G53" s="320">
        <f>9.92618065405696</f>
        <v>9.9261806540569602</v>
      </c>
      <c r="H53" s="320">
        <v>9.6079769000000006</v>
      </c>
      <c r="I53" s="261"/>
      <c r="J53" s="102"/>
      <c r="K53" s="112"/>
      <c r="L53" s="102"/>
      <c r="N53" s="253">
        <v>0</v>
      </c>
      <c r="O53" s="262"/>
      <c r="P53" s="243"/>
      <c r="Q53" s="270"/>
    </row>
    <row r="54" spans="1:17" s="23" customFormat="1" ht="15.75">
      <c r="A54" s="37"/>
      <c r="B54" s="47" t="s">
        <v>279</v>
      </c>
      <c r="C54" s="70" t="s">
        <v>270</v>
      </c>
      <c r="D54" s="42"/>
      <c r="E54" s="8"/>
      <c r="F54" s="260"/>
      <c r="G54" s="319">
        <v>0</v>
      </c>
      <c r="H54" s="257">
        <v>0</v>
      </c>
      <c r="I54" s="261"/>
      <c r="J54" s="102"/>
      <c r="K54" s="112"/>
      <c r="L54" s="102"/>
      <c r="N54" s="253">
        <v>0</v>
      </c>
      <c r="O54" s="262"/>
      <c r="P54" s="243"/>
      <c r="Q54" s="270"/>
    </row>
    <row r="55" spans="1:17" s="23" customFormat="1" ht="15.75">
      <c r="A55" s="37"/>
      <c r="B55" s="47" t="s">
        <v>37</v>
      </c>
      <c r="C55" s="70" t="s">
        <v>270</v>
      </c>
      <c r="D55" s="42"/>
      <c r="E55" s="8"/>
      <c r="F55" s="260"/>
      <c r="G55" s="319">
        <v>0</v>
      </c>
      <c r="H55" s="257">
        <v>0</v>
      </c>
      <c r="I55" s="261"/>
      <c r="J55" s="102"/>
      <c r="K55" s="112"/>
      <c r="L55" s="102"/>
      <c r="N55" s="253">
        <v>0</v>
      </c>
      <c r="O55" s="262"/>
      <c r="P55" s="243"/>
      <c r="Q55" s="270"/>
    </row>
    <row r="56" spans="1:17" s="23" customFormat="1" ht="15.75">
      <c r="A56" s="36" t="s">
        <v>65</v>
      </c>
      <c r="B56" s="46" t="s">
        <v>112</v>
      </c>
      <c r="C56" s="71" t="s">
        <v>270</v>
      </c>
      <c r="D56" s="42"/>
      <c r="E56" s="11"/>
      <c r="F56" s="265"/>
      <c r="G56" s="318">
        <f>G57+G61</f>
        <v>14.10299999999998</v>
      </c>
      <c r="H56" s="263">
        <f>H57+H61</f>
        <v>32.136734150000002</v>
      </c>
      <c r="I56" s="266"/>
      <c r="J56" s="102"/>
      <c r="K56" s="112"/>
      <c r="L56" s="102"/>
      <c r="N56" s="253">
        <v>0</v>
      </c>
      <c r="O56" s="262"/>
      <c r="Q56" s="255"/>
    </row>
    <row r="57" spans="1:17" s="7" customFormat="1" ht="25.5">
      <c r="A57" s="37" t="s">
        <v>50</v>
      </c>
      <c r="B57" s="47" t="s">
        <v>113</v>
      </c>
      <c r="C57" s="70" t="s">
        <v>270</v>
      </c>
      <c r="D57" s="43"/>
      <c r="E57" s="11"/>
      <c r="F57" s="265"/>
      <c r="G57" s="319">
        <f>G58+G59+G60</f>
        <v>14.10299999999998</v>
      </c>
      <c r="H57" s="257">
        <f>H58+H59+H60</f>
        <v>27.343681580000002</v>
      </c>
      <c r="I57" s="266"/>
      <c r="J57" s="101"/>
      <c r="K57" s="111"/>
      <c r="L57" s="101"/>
      <c r="N57" s="253">
        <v>0</v>
      </c>
      <c r="O57" s="248"/>
      <c r="Q57" s="249"/>
    </row>
    <row r="58" spans="1:17" s="7" customFormat="1" ht="15.75">
      <c r="A58" s="15" t="s">
        <v>228</v>
      </c>
      <c r="B58" s="47" t="s">
        <v>325</v>
      </c>
      <c r="C58" s="70" t="s">
        <v>270</v>
      </c>
      <c r="D58" s="43"/>
      <c r="E58" s="11"/>
      <c r="F58" s="265"/>
      <c r="G58" s="257">
        <f>G18-G24</f>
        <v>14.10299999999998</v>
      </c>
      <c r="H58" s="257">
        <f>H20-H26</f>
        <v>-23.895682219999998</v>
      </c>
      <c r="I58" s="266"/>
      <c r="J58" s="101"/>
      <c r="K58" s="111"/>
      <c r="L58" s="101"/>
      <c r="N58" s="253">
        <v>0</v>
      </c>
      <c r="O58" s="248"/>
      <c r="Q58" s="249"/>
    </row>
    <row r="59" spans="1:17" s="7" customFormat="1" ht="15.75">
      <c r="A59" s="15" t="s">
        <v>230</v>
      </c>
      <c r="B59" s="47" t="s">
        <v>326</v>
      </c>
      <c r="C59" s="70" t="s">
        <v>270</v>
      </c>
      <c r="D59" s="43"/>
      <c r="E59" s="11"/>
      <c r="F59" s="265"/>
      <c r="G59" s="257">
        <v>0</v>
      </c>
      <c r="H59" s="257">
        <f>H21-H27</f>
        <v>51.2393638</v>
      </c>
      <c r="I59" s="266"/>
      <c r="J59" s="101"/>
      <c r="K59" s="111"/>
      <c r="L59" s="101"/>
      <c r="N59" s="253">
        <v>0</v>
      </c>
      <c r="O59" s="248"/>
      <c r="Q59" s="249"/>
    </row>
    <row r="60" spans="1:17" s="23" customFormat="1" ht="15.75">
      <c r="A60" s="15" t="s">
        <v>232</v>
      </c>
      <c r="B60" s="47" t="s">
        <v>327</v>
      </c>
      <c r="C60" s="70" t="s">
        <v>270</v>
      </c>
      <c r="D60" s="42"/>
      <c r="E60" s="11"/>
      <c r="F60" s="265"/>
      <c r="G60" s="257">
        <v>0</v>
      </c>
      <c r="H60" s="257">
        <v>0</v>
      </c>
      <c r="I60" s="266"/>
      <c r="J60" s="102"/>
      <c r="K60" s="112"/>
      <c r="L60" s="102"/>
      <c r="N60" s="253">
        <v>0</v>
      </c>
      <c r="O60" s="262"/>
      <c r="Q60" s="255"/>
    </row>
    <row r="61" spans="1:17" s="7" customFormat="1" ht="15.75">
      <c r="A61" s="37" t="s">
        <v>51</v>
      </c>
      <c r="B61" s="47" t="s">
        <v>36</v>
      </c>
      <c r="C61" s="70" t="s">
        <v>270</v>
      </c>
      <c r="D61" s="43"/>
      <c r="E61" s="11"/>
      <c r="F61" s="265"/>
      <c r="G61" s="257">
        <v>0</v>
      </c>
      <c r="H61" s="257">
        <f>H23-H29</f>
        <v>4.7930525700000004</v>
      </c>
      <c r="I61" s="266"/>
      <c r="J61" s="101"/>
      <c r="K61" s="111"/>
      <c r="L61" s="101"/>
      <c r="N61" s="253">
        <v>0</v>
      </c>
      <c r="O61" s="248"/>
      <c r="Q61" s="249"/>
    </row>
    <row r="62" spans="1:17" s="7" customFormat="1" ht="15.75">
      <c r="A62" s="36" t="s">
        <v>66</v>
      </c>
      <c r="B62" s="46" t="s">
        <v>115</v>
      </c>
      <c r="C62" s="71" t="s">
        <v>270</v>
      </c>
      <c r="D62" s="43"/>
      <c r="E62" s="11"/>
      <c r="F62" s="265"/>
      <c r="G62" s="263">
        <f>G63+G69</f>
        <v>0</v>
      </c>
      <c r="H62" s="263">
        <f>H63+H69</f>
        <v>-1.6079999999999997</v>
      </c>
      <c r="I62" s="266"/>
      <c r="J62" s="101"/>
      <c r="K62" s="111"/>
      <c r="L62" s="101"/>
      <c r="N62" s="253">
        <v>0</v>
      </c>
      <c r="O62" s="254">
        <f>H62-(55+20597-502721+616201-623529)/1000</f>
        <v>487.78899999999999</v>
      </c>
      <c r="Q62" s="249"/>
    </row>
    <row r="63" spans="1:17" s="7" customFormat="1" ht="15.75">
      <c r="A63" s="36" t="s">
        <v>53</v>
      </c>
      <c r="B63" s="46" t="s">
        <v>107</v>
      </c>
      <c r="C63" s="71" t="s">
        <v>270</v>
      </c>
      <c r="D63" s="43"/>
      <c r="E63" s="11"/>
      <c r="F63" s="265"/>
      <c r="G63" s="263">
        <f>G64+G65+G66+G68</f>
        <v>0</v>
      </c>
      <c r="H63" s="318">
        <f>H64+H65+H66+H68</f>
        <v>6.157</v>
      </c>
      <c r="I63" s="266"/>
      <c r="J63" s="101"/>
      <c r="K63" s="111"/>
      <c r="L63" s="101"/>
      <c r="N63" s="253">
        <v>0</v>
      </c>
      <c r="O63" s="254">
        <f>H63-(55+20597+616201)/1000</f>
        <v>-630.69599999999991</v>
      </c>
      <c r="Q63" s="249"/>
    </row>
    <row r="64" spans="1:17" s="7" customFormat="1" ht="15.75">
      <c r="A64" s="37" t="s">
        <v>50</v>
      </c>
      <c r="B64" s="47" t="s">
        <v>38</v>
      </c>
      <c r="C64" s="70" t="s">
        <v>270</v>
      </c>
      <c r="D64" s="43"/>
      <c r="E64" s="11"/>
      <c r="F64" s="265"/>
      <c r="G64" s="257">
        <v>0</v>
      </c>
      <c r="H64" s="257">
        <v>0</v>
      </c>
      <c r="I64" s="266"/>
      <c r="J64" s="101"/>
      <c r="K64" s="111"/>
      <c r="L64" s="101"/>
      <c r="N64" s="253">
        <v>0</v>
      </c>
      <c r="O64" s="254"/>
      <c r="Q64" s="249"/>
    </row>
    <row r="65" spans="1:17" s="7" customFormat="1" ht="15.75">
      <c r="A65" s="37" t="s">
        <v>51</v>
      </c>
      <c r="B65" s="47" t="s">
        <v>39</v>
      </c>
      <c r="C65" s="70" t="s">
        <v>270</v>
      </c>
      <c r="D65" s="43"/>
      <c r="E65" s="11"/>
      <c r="F65" s="265"/>
      <c r="G65" s="257">
        <v>0</v>
      </c>
      <c r="H65" s="257">
        <v>0.08</v>
      </c>
      <c r="I65" s="266"/>
      <c r="J65" s="101"/>
      <c r="K65" s="111"/>
      <c r="L65" s="101"/>
      <c r="N65" s="253">
        <v>0</v>
      </c>
      <c r="O65" s="254">
        <f>H65-(20597)/1000</f>
        <v>-20.517000000000003</v>
      </c>
      <c r="Q65" s="249"/>
    </row>
    <row r="66" spans="1:17" s="23" customFormat="1" ht="15.75">
      <c r="A66" s="37" t="s">
        <v>54</v>
      </c>
      <c r="B66" s="47" t="s">
        <v>108</v>
      </c>
      <c r="C66" s="70" t="s">
        <v>270</v>
      </c>
      <c r="D66" s="42"/>
      <c r="E66" s="11"/>
      <c r="F66" s="265"/>
      <c r="G66" s="257">
        <f>G67</f>
        <v>0</v>
      </c>
      <c r="H66" s="257">
        <f>H67</f>
        <v>0</v>
      </c>
      <c r="I66" s="266"/>
      <c r="J66" s="102"/>
      <c r="K66" s="112"/>
      <c r="L66" s="102"/>
      <c r="N66" s="253">
        <v>0</v>
      </c>
      <c r="O66" s="262"/>
      <c r="Q66" s="255"/>
    </row>
    <row r="67" spans="1:17" s="23" customFormat="1" ht="15.75">
      <c r="A67" s="37"/>
      <c r="B67" s="47" t="s">
        <v>109</v>
      </c>
      <c r="C67" s="70" t="s">
        <v>270</v>
      </c>
      <c r="D67" s="42"/>
      <c r="E67" s="11"/>
      <c r="F67" s="265"/>
      <c r="G67" s="257">
        <v>0</v>
      </c>
      <c r="H67" s="257">
        <v>0</v>
      </c>
      <c r="I67" s="266"/>
      <c r="J67" s="102"/>
      <c r="K67" s="112"/>
      <c r="L67" s="102"/>
      <c r="N67" s="253">
        <v>0</v>
      </c>
      <c r="O67" s="262"/>
      <c r="Q67" s="255"/>
    </row>
    <row r="68" spans="1:17" s="23" customFormat="1" ht="15.75">
      <c r="A68" s="15" t="s">
        <v>101</v>
      </c>
      <c r="B68" s="47" t="s">
        <v>280</v>
      </c>
      <c r="C68" s="70" t="s">
        <v>270</v>
      </c>
      <c r="D68" s="42"/>
      <c r="E68" s="11"/>
      <c r="F68" s="265"/>
      <c r="G68" s="257">
        <v>0</v>
      </c>
      <c r="H68" s="257">
        <v>6.077</v>
      </c>
      <c r="I68" s="266"/>
      <c r="J68" s="102"/>
      <c r="K68" s="112"/>
      <c r="L68" s="102"/>
      <c r="N68" s="253">
        <v>0</v>
      </c>
      <c r="O68" s="262"/>
      <c r="Q68" s="255"/>
    </row>
    <row r="69" spans="1:17" s="23" customFormat="1" ht="15.75">
      <c r="A69" s="36" t="s">
        <v>55</v>
      </c>
      <c r="B69" s="46" t="s">
        <v>110</v>
      </c>
      <c r="C69" s="71" t="s">
        <v>270</v>
      </c>
      <c r="D69" s="42"/>
      <c r="E69" s="11"/>
      <c r="F69" s="265"/>
      <c r="G69" s="263">
        <f>G70+G71+G72+G74</f>
        <v>0</v>
      </c>
      <c r="H69" s="263">
        <f>H70+H71+H72+H74</f>
        <v>-7.7649999999999997</v>
      </c>
      <c r="I69" s="266"/>
      <c r="J69" s="102"/>
      <c r="K69" s="112"/>
      <c r="L69" s="102"/>
      <c r="N69" s="253">
        <v>0</v>
      </c>
      <c r="O69" s="254">
        <f>-H69-(502721+623529)/1000</f>
        <v>-1118.4849999999999</v>
      </c>
      <c r="Q69" s="255"/>
    </row>
    <row r="70" spans="1:17" s="7" customFormat="1" ht="15.75">
      <c r="A70" s="37" t="s">
        <v>56</v>
      </c>
      <c r="B70" s="47" t="s">
        <v>40</v>
      </c>
      <c r="C70" s="70" t="s">
        <v>270</v>
      </c>
      <c r="D70" s="43"/>
      <c r="E70" s="11"/>
      <c r="F70" s="265"/>
      <c r="G70" s="257">
        <v>0</v>
      </c>
      <c r="H70" s="257">
        <v>0</v>
      </c>
      <c r="I70" s="266"/>
      <c r="J70" s="101"/>
      <c r="K70" s="111"/>
      <c r="L70" s="101"/>
      <c r="N70" s="253">
        <v>0</v>
      </c>
      <c r="O70" s="248"/>
      <c r="Q70" s="249"/>
    </row>
    <row r="71" spans="1:17" s="7" customFormat="1" ht="15.75">
      <c r="A71" s="37" t="s">
        <v>57</v>
      </c>
      <c r="B71" s="47" t="s">
        <v>41</v>
      </c>
      <c r="C71" s="70" t="s">
        <v>270</v>
      </c>
      <c r="D71" s="43"/>
      <c r="E71" s="11"/>
      <c r="F71" s="265"/>
      <c r="G71" s="257">
        <v>0</v>
      </c>
      <c r="H71" s="319">
        <v>-1.002</v>
      </c>
      <c r="I71" s="266"/>
      <c r="J71" s="101"/>
      <c r="K71" s="111"/>
      <c r="L71" s="101"/>
      <c r="N71" s="253">
        <v>0</v>
      </c>
      <c r="O71" s="254">
        <f>H71--(502721)/1000</f>
        <v>501.71899999999999</v>
      </c>
      <c r="Q71" s="249"/>
    </row>
    <row r="72" spans="1:17" s="23" customFormat="1" ht="15.75">
      <c r="A72" s="37" t="s">
        <v>69</v>
      </c>
      <c r="B72" s="47" t="s">
        <v>111</v>
      </c>
      <c r="C72" s="70" t="s">
        <v>270</v>
      </c>
      <c r="D72" s="42"/>
      <c r="E72" s="11"/>
      <c r="F72" s="265"/>
      <c r="G72" s="257">
        <v>0</v>
      </c>
      <c r="H72" s="257">
        <v>0</v>
      </c>
      <c r="I72" s="266"/>
      <c r="J72" s="102"/>
      <c r="K72" s="112"/>
      <c r="L72" s="102"/>
      <c r="N72" s="253">
        <v>0</v>
      </c>
      <c r="O72" s="262"/>
      <c r="Q72" s="255"/>
    </row>
    <row r="73" spans="1:17" s="7" customFormat="1" ht="15.75">
      <c r="A73" s="37"/>
      <c r="B73" s="47" t="s">
        <v>109</v>
      </c>
      <c r="C73" s="70" t="s">
        <v>270</v>
      </c>
      <c r="D73" s="43"/>
      <c r="E73" s="11"/>
      <c r="F73" s="265"/>
      <c r="G73" s="257">
        <v>0</v>
      </c>
      <c r="H73" s="257">
        <v>0</v>
      </c>
      <c r="I73" s="266"/>
      <c r="J73" s="101"/>
      <c r="K73" s="111"/>
      <c r="L73" s="101"/>
      <c r="N73" s="253">
        <v>0</v>
      </c>
      <c r="O73" s="248"/>
      <c r="Q73" s="249"/>
    </row>
    <row r="74" spans="1:17" s="7" customFormat="1" ht="15.75">
      <c r="A74" s="15" t="s">
        <v>141</v>
      </c>
      <c r="B74" s="47" t="s">
        <v>281</v>
      </c>
      <c r="C74" s="70" t="s">
        <v>270</v>
      </c>
      <c r="D74" s="43"/>
      <c r="E74" s="11"/>
      <c r="F74" s="265"/>
      <c r="G74" s="257">
        <v>0</v>
      </c>
      <c r="H74" s="319">
        <v>-6.7629999999999999</v>
      </c>
      <c r="I74" s="266"/>
      <c r="J74" s="101"/>
      <c r="K74" s="111"/>
      <c r="L74" s="101"/>
      <c r="N74" s="253">
        <v>0</v>
      </c>
      <c r="O74" s="248"/>
      <c r="Q74" s="249"/>
    </row>
    <row r="75" spans="1:17" s="23" customFormat="1" ht="15.75">
      <c r="A75" s="36" t="s">
        <v>67</v>
      </c>
      <c r="B75" s="46" t="s">
        <v>114</v>
      </c>
      <c r="C75" s="71" t="s">
        <v>270</v>
      </c>
      <c r="D75" s="42"/>
      <c r="E75" s="11"/>
      <c r="F75" s="265"/>
      <c r="G75" s="263">
        <f>G76+G80</f>
        <v>0</v>
      </c>
      <c r="H75" s="263">
        <f>H76+H80</f>
        <v>30.528734150000002</v>
      </c>
      <c r="I75" s="266"/>
      <c r="J75" s="102"/>
      <c r="K75" s="112"/>
      <c r="L75" s="102"/>
      <c r="N75" s="253">
        <v>0</v>
      </c>
      <c r="O75" s="254">
        <f>H75-(1601094)/1000</f>
        <v>-1570.5652658500001</v>
      </c>
      <c r="Q75" s="255"/>
    </row>
    <row r="76" spans="1:17" s="7" customFormat="1" ht="25.5">
      <c r="A76" s="37" t="s">
        <v>50</v>
      </c>
      <c r="B76" s="47" t="s">
        <v>282</v>
      </c>
      <c r="C76" s="70" t="s">
        <v>270</v>
      </c>
      <c r="D76" s="43"/>
      <c r="E76" s="11"/>
      <c r="F76" s="265"/>
      <c r="G76" s="257">
        <f>G77+G78+G79</f>
        <v>0</v>
      </c>
      <c r="H76" s="257">
        <f>H77+H78+H79</f>
        <v>30.528734150000002</v>
      </c>
      <c r="I76" s="266"/>
      <c r="J76" s="101"/>
      <c r="K76" s="111"/>
      <c r="L76" s="101"/>
      <c r="N76" s="253">
        <v>0</v>
      </c>
      <c r="O76" s="248"/>
      <c r="Q76" s="249"/>
    </row>
    <row r="77" spans="1:17" s="7" customFormat="1" ht="15.75">
      <c r="A77" s="15" t="s">
        <v>228</v>
      </c>
      <c r="B77" s="47" t="s">
        <v>325</v>
      </c>
      <c r="C77" s="70" t="s">
        <v>270</v>
      </c>
      <c r="D77" s="43"/>
      <c r="E77" s="11"/>
      <c r="F77" s="265"/>
      <c r="G77" s="257">
        <v>0</v>
      </c>
      <c r="H77" s="257">
        <f>H56+H62</f>
        <v>30.528734150000002</v>
      </c>
      <c r="I77" s="266"/>
      <c r="J77" s="101"/>
      <c r="K77" s="111"/>
      <c r="L77" s="101"/>
      <c r="N77" s="253">
        <v>0</v>
      </c>
      <c r="O77" s="248"/>
      <c r="Q77" s="249"/>
    </row>
    <row r="78" spans="1:17" s="7" customFormat="1" ht="15.75">
      <c r="A78" s="15" t="s">
        <v>230</v>
      </c>
      <c r="B78" s="47" t="s">
        <v>326</v>
      </c>
      <c r="C78" s="70" t="s">
        <v>270</v>
      </c>
      <c r="D78" s="43"/>
      <c r="E78" s="11"/>
      <c r="F78" s="265"/>
      <c r="G78" s="257">
        <v>0</v>
      </c>
      <c r="H78" s="257">
        <v>0</v>
      </c>
      <c r="I78" s="266"/>
      <c r="J78" s="101"/>
      <c r="K78" s="111"/>
      <c r="L78" s="101"/>
      <c r="N78" s="253">
        <v>0</v>
      </c>
      <c r="O78" s="248"/>
      <c r="Q78" s="249"/>
    </row>
    <row r="79" spans="1:17" s="7" customFormat="1" ht="16.5" thickBot="1">
      <c r="A79" s="15" t="s">
        <v>232</v>
      </c>
      <c r="B79" s="47" t="s">
        <v>327</v>
      </c>
      <c r="C79" s="70" t="s">
        <v>270</v>
      </c>
      <c r="D79" s="44"/>
      <c r="E79" s="30"/>
      <c r="F79" s="271"/>
      <c r="G79" s="257">
        <v>0</v>
      </c>
      <c r="H79" s="257">
        <v>0</v>
      </c>
      <c r="I79" s="272"/>
      <c r="J79" s="103"/>
      <c r="K79" s="113"/>
      <c r="L79" s="103"/>
      <c r="N79" s="253">
        <v>0</v>
      </c>
      <c r="O79" s="248"/>
      <c r="Q79" s="249"/>
    </row>
    <row r="80" spans="1:17" s="23" customFormat="1" ht="15.75">
      <c r="A80" s="37" t="s">
        <v>51</v>
      </c>
      <c r="B80" s="47" t="s">
        <v>283</v>
      </c>
      <c r="C80" s="70" t="s">
        <v>270</v>
      </c>
      <c r="D80" s="45"/>
      <c r="E80" s="32"/>
      <c r="F80" s="273"/>
      <c r="G80" s="257">
        <v>0</v>
      </c>
      <c r="H80" s="257">
        <v>0</v>
      </c>
      <c r="I80" s="274"/>
      <c r="J80" s="104"/>
      <c r="K80" s="114"/>
      <c r="L80" s="104"/>
      <c r="N80" s="253">
        <v>0</v>
      </c>
      <c r="O80" s="262"/>
      <c r="Q80" s="255"/>
    </row>
    <row r="81" spans="1:17" s="7" customFormat="1" ht="25.5">
      <c r="A81" s="36" t="s">
        <v>68</v>
      </c>
      <c r="B81" s="46" t="s">
        <v>116</v>
      </c>
      <c r="C81" s="71" t="s">
        <v>270</v>
      </c>
      <c r="D81" s="43"/>
      <c r="E81" s="11"/>
      <c r="F81" s="265"/>
      <c r="G81" s="263">
        <f>G82+G86</f>
        <v>11.282</v>
      </c>
      <c r="H81" s="263">
        <f>H82+H86</f>
        <v>6.7210000000000001</v>
      </c>
      <c r="I81" s="266"/>
      <c r="J81" s="101"/>
      <c r="K81" s="111"/>
      <c r="L81" s="101"/>
      <c r="N81" s="253">
        <v>0</v>
      </c>
      <c r="O81" s="248"/>
      <c r="Q81" s="249"/>
    </row>
    <row r="82" spans="1:17" s="7" customFormat="1" ht="25.5">
      <c r="A82" s="37" t="s">
        <v>50</v>
      </c>
      <c r="B82" s="47" t="s">
        <v>42</v>
      </c>
      <c r="C82" s="70" t="s">
        <v>270</v>
      </c>
      <c r="D82" s="43"/>
      <c r="E82" s="11"/>
      <c r="F82" s="265"/>
      <c r="G82" s="257">
        <f>G83+G84+G85</f>
        <v>11.282</v>
      </c>
      <c r="H82" s="257">
        <f>H83+H84+H85</f>
        <v>6.7210000000000001</v>
      </c>
      <c r="I82" s="266"/>
      <c r="J82" s="101"/>
      <c r="K82" s="111"/>
      <c r="L82" s="101"/>
      <c r="N82" s="253">
        <v>0</v>
      </c>
      <c r="O82" s="248"/>
      <c r="Q82" s="249"/>
    </row>
    <row r="83" spans="1:17" s="23" customFormat="1" ht="15.75">
      <c r="A83" s="15" t="s">
        <v>228</v>
      </c>
      <c r="B83" s="47" t="s">
        <v>325</v>
      </c>
      <c r="C83" s="70" t="s">
        <v>270</v>
      </c>
      <c r="D83" s="42"/>
      <c r="E83" s="11"/>
      <c r="F83" s="265"/>
      <c r="G83" s="309">
        <f>11.282</f>
        <v>11.282</v>
      </c>
      <c r="H83" s="320">
        <v>6.7210000000000001</v>
      </c>
      <c r="I83" s="266"/>
      <c r="J83" s="102"/>
      <c r="K83" s="112"/>
      <c r="L83" s="102"/>
      <c r="N83" s="253">
        <v>0</v>
      </c>
      <c r="Q83" s="270">
        <v>0</v>
      </c>
    </row>
    <row r="84" spans="1:17" s="23" customFormat="1" ht="15.75">
      <c r="A84" s="15" t="s">
        <v>230</v>
      </c>
      <c r="B84" s="47" t="s">
        <v>326</v>
      </c>
      <c r="C84" s="70" t="s">
        <v>270</v>
      </c>
      <c r="D84" s="42"/>
      <c r="E84" s="11"/>
      <c r="F84" s="265"/>
      <c r="G84" s="257">
        <v>0</v>
      </c>
      <c r="H84" s="257">
        <v>0</v>
      </c>
      <c r="I84" s="266"/>
      <c r="J84" s="102"/>
      <c r="K84" s="112"/>
      <c r="L84" s="102"/>
      <c r="N84" s="253">
        <v>0</v>
      </c>
      <c r="Q84" s="270">
        <v>0</v>
      </c>
    </row>
    <row r="85" spans="1:17" s="23" customFormat="1" ht="15.75">
      <c r="A85" s="15" t="s">
        <v>232</v>
      </c>
      <c r="B85" s="47" t="s">
        <v>327</v>
      </c>
      <c r="C85" s="70" t="s">
        <v>270</v>
      </c>
      <c r="D85" s="42"/>
      <c r="E85" s="11"/>
      <c r="F85" s="265"/>
      <c r="G85" s="257">
        <v>0</v>
      </c>
      <c r="H85" s="257">
        <v>0</v>
      </c>
      <c r="I85" s="266"/>
      <c r="J85" s="102"/>
      <c r="K85" s="112"/>
      <c r="L85" s="102"/>
      <c r="N85" s="253">
        <v>0</v>
      </c>
      <c r="Q85" s="270"/>
    </row>
    <row r="86" spans="1:17" s="23" customFormat="1" ht="15.75">
      <c r="A86" s="37" t="s">
        <v>51</v>
      </c>
      <c r="B86" s="47" t="s">
        <v>43</v>
      </c>
      <c r="C86" s="70" t="s">
        <v>270</v>
      </c>
      <c r="D86" s="42"/>
      <c r="E86" s="11"/>
      <c r="F86" s="265"/>
      <c r="G86" s="257">
        <v>0</v>
      </c>
      <c r="H86" s="257">
        <v>0</v>
      </c>
      <c r="I86" s="266"/>
      <c r="J86" s="102"/>
      <c r="K86" s="112"/>
      <c r="L86" s="102"/>
      <c r="N86" s="253">
        <v>0</v>
      </c>
      <c r="Q86" s="270">
        <v>1.0000000000696119E-3</v>
      </c>
    </row>
    <row r="87" spans="1:17" s="23" customFormat="1" ht="15.75">
      <c r="A87" s="36" t="s">
        <v>70</v>
      </c>
      <c r="B87" s="46" t="s">
        <v>117</v>
      </c>
      <c r="C87" s="71" t="s">
        <v>270</v>
      </c>
      <c r="D87" s="42"/>
      <c r="E87" s="11"/>
      <c r="F87" s="265"/>
      <c r="G87" s="263">
        <v>0</v>
      </c>
      <c r="H87" s="263">
        <f>H88+H92</f>
        <v>32.136734150000002</v>
      </c>
      <c r="I87" s="266"/>
      <c r="J87" s="102"/>
      <c r="K87" s="112"/>
      <c r="L87" s="102"/>
      <c r="N87" s="253">
        <v>0</v>
      </c>
      <c r="O87" s="254">
        <f>H87-(1284577)/1000</f>
        <v>-1252.4402658500001</v>
      </c>
      <c r="Q87" s="270">
        <v>-5.4337099754775409E-4</v>
      </c>
    </row>
    <row r="88" spans="1:17" s="23" customFormat="1" ht="25.5">
      <c r="A88" s="37" t="s">
        <v>50</v>
      </c>
      <c r="B88" s="47" t="s">
        <v>118</v>
      </c>
      <c r="C88" s="70" t="s">
        <v>270</v>
      </c>
      <c r="D88" s="42"/>
      <c r="E88" s="11"/>
      <c r="F88" s="265"/>
      <c r="G88" s="263">
        <v>0</v>
      </c>
      <c r="H88" s="263">
        <f>H89+H90+H91</f>
        <v>27.343681580000002</v>
      </c>
      <c r="I88" s="266"/>
      <c r="J88" s="102"/>
      <c r="K88" s="112"/>
      <c r="L88" s="102"/>
      <c r="N88" s="253">
        <v>0</v>
      </c>
      <c r="Q88" s="270"/>
    </row>
    <row r="89" spans="1:17" s="23" customFormat="1" ht="15.75">
      <c r="A89" s="15" t="s">
        <v>228</v>
      </c>
      <c r="B89" s="47" t="s">
        <v>325</v>
      </c>
      <c r="C89" s="70" t="s">
        <v>270</v>
      </c>
      <c r="D89" s="42"/>
      <c r="E89" s="11"/>
      <c r="F89" s="265"/>
      <c r="G89" s="263">
        <v>0</v>
      </c>
      <c r="H89" s="318">
        <f>H20-H26</f>
        <v>-23.895682219999998</v>
      </c>
      <c r="I89" s="266"/>
      <c r="J89" s="102"/>
      <c r="K89" s="112"/>
      <c r="L89" s="102"/>
      <c r="N89" s="253">
        <v>0</v>
      </c>
      <c r="Q89" s="270">
        <v>0</v>
      </c>
    </row>
    <row r="90" spans="1:17" s="23" customFormat="1" ht="15.75">
      <c r="A90" s="15" t="s">
        <v>230</v>
      </c>
      <c r="B90" s="47" t="s">
        <v>326</v>
      </c>
      <c r="C90" s="70" t="s">
        <v>270</v>
      </c>
      <c r="D90" s="42"/>
      <c r="E90" s="11"/>
      <c r="F90" s="265"/>
      <c r="G90" s="263">
        <f t="shared" ref="G90:H92" si="1">G78-G84</f>
        <v>0</v>
      </c>
      <c r="H90" s="263">
        <f>H21-H27</f>
        <v>51.2393638</v>
      </c>
      <c r="I90" s="266"/>
      <c r="J90" s="102"/>
      <c r="K90" s="112"/>
      <c r="L90" s="102"/>
      <c r="N90" s="253">
        <v>0</v>
      </c>
      <c r="Q90" s="270">
        <v>0</v>
      </c>
    </row>
    <row r="91" spans="1:17" s="23" customFormat="1" ht="15.75">
      <c r="A91" s="15" t="s">
        <v>232</v>
      </c>
      <c r="B91" s="47" t="s">
        <v>327</v>
      </c>
      <c r="C91" s="70" t="s">
        <v>270</v>
      </c>
      <c r="D91" s="42"/>
      <c r="E91" s="11"/>
      <c r="F91" s="265"/>
      <c r="G91" s="263">
        <f t="shared" si="1"/>
        <v>0</v>
      </c>
      <c r="H91" s="263">
        <f t="shared" si="1"/>
        <v>0</v>
      </c>
      <c r="I91" s="266"/>
      <c r="J91" s="102"/>
      <c r="K91" s="112"/>
      <c r="L91" s="102"/>
      <c r="N91" s="253">
        <v>0</v>
      </c>
      <c r="Q91" s="270"/>
    </row>
    <row r="92" spans="1:17" s="23" customFormat="1" ht="15.75">
      <c r="A92" s="37" t="s">
        <v>51</v>
      </c>
      <c r="B92" s="47" t="s">
        <v>119</v>
      </c>
      <c r="C92" s="70" t="s">
        <v>270</v>
      </c>
      <c r="D92" s="42"/>
      <c r="E92" s="11"/>
      <c r="F92" s="265"/>
      <c r="G92" s="263">
        <f t="shared" si="1"/>
        <v>0</v>
      </c>
      <c r="H92" s="263">
        <f>H23-H29</f>
        <v>4.7930525700000004</v>
      </c>
      <c r="I92" s="266"/>
      <c r="J92" s="102"/>
      <c r="K92" s="112"/>
      <c r="L92" s="102"/>
      <c r="N92" s="253">
        <v>0</v>
      </c>
      <c r="Q92" s="270">
        <v>1.0302869668521453E-13</v>
      </c>
    </row>
    <row r="93" spans="1:17" s="23" customFormat="1" ht="15.75">
      <c r="A93" s="36" t="s">
        <v>71</v>
      </c>
      <c r="B93" s="46" t="s">
        <v>44</v>
      </c>
      <c r="C93" s="71" t="s">
        <v>270</v>
      </c>
      <c r="D93" s="42"/>
      <c r="E93" s="11"/>
      <c r="F93" s="265"/>
      <c r="G93" s="263">
        <f>G94+G95+G96+G97</f>
        <v>0</v>
      </c>
      <c r="H93" s="263">
        <f>H94+H95+H96+H97</f>
        <v>0</v>
      </c>
      <c r="I93" s="266"/>
      <c r="J93" s="102"/>
      <c r="K93" s="112"/>
      <c r="L93" s="102"/>
      <c r="N93" s="253">
        <v>0</v>
      </c>
      <c r="O93" s="254"/>
      <c r="Q93" s="255"/>
    </row>
    <row r="94" spans="1:17" s="23" customFormat="1" ht="15.75">
      <c r="A94" s="37" t="s">
        <v>53</v>
      </c>
      <c r="B94" s="47" t="s">
        <v>341</v>
      </c>
      <c r="C94" s="70" t="s">
        <v>270</v>
      </c>
      <c r="D94" s="42"/>
      <c r="E94" s="11"/>
      <c r="F94" s="265"/>
      <c r="G94" s="275">
        <v>0</v>
      </c>
      <c r="H94" s="275">
        <v>0</v>
      </c>
      <c r="I94" s="266"/>
      <c r="J94" s="102"/>
      <c r="K94" s="112"/>
      <c r="L94" s="102"/>
      <c r="N94" s="253">
        <v>0</v>
      </c>
      <c r="O94" s="254"/>
      <c r="Q94" s="255"/>
    </row>
    <row r="95" spans="1:17" s="23" customFormat="1" ht="26.25" customHeight="1">
      <c r="A95" s="37" t="s">
        <v>55</v>
      </c>
      <c r="B95" s="47" t="s">
        <v>46</v>
      </c>
      <c r="C95" s="70" t="s">
        <v>270</v>
      </c>
      <c r="D95" s="42"/>
      <c r="E95" s="11"/>
      <c r="F95" s="265"/>
      <c r="G95" s="275">
        <v>0</v>
      </c>
      <c r="H95" s="331">
        <v>0</v>
      </c>
      <c r="I95" s="266"/>
      <c r="J95" s="102"/>
      <c r="K95" s="112"/>
      <c r="L95" s="102"/>
      <c r="N95" s="253">
        <v>0</v>
      </c>
      <c r="O95" s="254"/>
      <c r="Q95" s="255"/>
    </row>
    <row r="96" spans="1:17" s="23" customFormat="1" ht="15.75">
      <c r="A96" s="37" t="s">
        <v>58</v>
      </c>
      <c r="B96" s="47" t="s">
        <v>47</v>
      </c>
      <c r="C96" s="70" t="s">
        <v>270</v>
      </c>
      <c r="D96" s="42"/>
      <c r="E96" s="11"/>
      <c r="F96" s="265"/>
      <c r="G96" s="275">
        <v>0</v>
      </c>
      <c r="H96" s="275">
        <v>0</v>
      </c>
      <c r="I96" s="266"/>
      <c r="J96" s="102"/>
      <c r="K96" s="112"/>
      <c r="L96" s="102"/>
      <c r="N96" s="253">
        <v>0</v>
      </c>
      <c r="O96" s="254"/>
      <c r="Q96" s="255"/>
    </row>
    <row r="97" spans="1:17" s="23" customFormat="1" ht="16.5" thickBot="1">
      <c r="A97" s="38" t="s">
        <v>59</v>
      </c>
      <c r="B97" s="49" t="s">
        <v>48</v>
      </c>
      <c r="C97" s="72" t="s">
        <v>270</v>
      </c>
      <c r="D97" s="42"/>
      <c r="E97" s="11"/>
      <c r="F97" s="265"/>
      <c r="G97" s="275">
        <v>0</v>
      </c>
      <c r="H97" s="331">
        <v>0</v>
      </c>
      <c r="I97" s="266"/>
      <c r="J97" s="102"/>
      <c r="K97" s="112"/>
      <c r="L97" s="102"/>
      <c r="N97" s="253">
        <v>0</v>
      </c>
      <c r="O97" s="254"/>
      <c r="Q97" s="255"/>
    </row>
    <row r="98" spans="1:17" s="23" customFormat="1" ht="25.5">
      <c r="A98" s="39">
        <v>1</v>
      </c>
      <c r="B98" s="50" t="s">
        <v>120</v>
      </c>
      <c r="C98" s="73" t="s">
        <v>270</v>
      </c>
      <c r="D98" s="42"/>
      <c r="E98" s="11"/>
      <c r="F98" s="265"/>
      <c r="G98" s="276">
        <f>G99+G103</f>
        <v>215.75399999999999</v>
      </c>
      <c r="H98" s="276">
        <f>H99+H103</f>
        <v>204.78829311999999</v>
      </c>
      <c r="I98" s="266"/>
      <c r="J98" s="102"/>
      <c r="K98" s="112"/>
      <c r="L98" s="102"/>
      <c r="N98" s="253">
        <v>0</v>
      </c>
      <c r="O98" s="267">
        <v>0</v>
      </c>
      <c r="Q98" s="255"/>
    </row>
    <row r="99" spans="1:17" s="23" customFormat="1" ht="25.5">
      <c r="A99" s="37" t="s">
        <v>50</v>
      </c>
      <c r="B99" s="47" t="s">
        <v>121</v>
      </c>
      <c r="C99" s="70" t="s">
        <v>270</v>
      </c>
      <c r="D99" s="42"/>
      <c r="E99" s="11"/>
      <c r="F99" s="265"/>
      <c r="G99" s="277">
        <f>G100+G101+G102</f>
        <v>215.75399999999999</v>
      </c>
      <c r="H99" s="277">
        <f>H100+H101+H102</f>
        <v>204.78829311999999</v>
      </c>
      <c r="I99" s="266"/>
      <c r="J99" s="102"/>
      <c r="K99" s="112"/>
      <c r="L99" s="102"/>
      <c r="N99" s="253">
        <v>0</v>
      </c>
      <c r="O99" s="267">
        <v>0</v>
      </c>
      <c r="Q99" s="255"/>
    </row>
    <row r="100" spans="1:17" s="23" customFormat="1" ht="15.75">
      <c r="A100" s="15" t="s">
        <v>228</v>
      </c>
      <c r="B100" s="47" t="s">
        <v>328</v>
      </c>
      <c r="C100" s="70" t="s">
        <v>270</v>
      </c>
      <c r="D100" s="42"/>
      <c r="E100" s="11"/>
      <c r="F100" s="265"/>
      <c r="G100" s="309">
        <f>G18</f>
        <v>215.75399999999999</v>
      </c>
      <c r="H100" s="309">
        <f>H20</f>
        <v>204.78829311999999</v>
      </c>
      <c r="I100" s="266"/>
      <c r="J100" s="102"/>
      <c r="K100" s="112"/>
      <c r="L100" s="102"/>
      <c r="N100" s="253">
        <v>0</v>
      </c>
      <c r="O100" s="267">
        <v>0</v>
      </c>
      <c r="Q100" s="255"/>
    </row>
    <row r="101" spans="1:17" s="23" customFormat="1" ht="15.75">
      <c r="A101" s="15" t="s">
        <v>230</v>
      </c>
      <c r="B101" s="47" t="s">
        <v>329</v>
      </c>
      <c r="C101" s="70" t="s">
        <v>270</v>
      </c>
      <c r="D101" s="42"/>
      <c r="E101" s="11"/>
      <c r="F101" s="265"/>
      <c r="G101" s="277">
        <v>0</v>
      </c>
      <c r="H101" s="277">
        <v>0</v>
      </c>
      <c r="I101" s="266"/>
      <c r="J101" s="102"/>
      <c r="K101" s="112"/>
      <c r="L101" s="102"/>
      <c r="N101" s="253">
        <v>0</v>
      </c>
      <c r="O101" s="267">
        <v>0</v>
      </c>
      <c r="Q101" s="255"/>
    </row>
    <row r="102" spans="1:17" s="7" customFormat="1" ht="15.75">
      <c r="A102" s="15" t="s">
        <v>232</v>
      </c>
      <c r="B102" s="47" t="s">
        <v>330</v>
      </c>
      <c r="C102" s="70" t="s">
        <v>270</v>
      </c>
      <c r="D102" s="43"/>
      <c r="E102" s="11"/>
      <c r="F102" s="265"/>
      <c r="G102" s="277">
        <v>0</v>
      </c>
      <c r="H102" s="277">
        <v>0</v>
      </c>
      <c r="I102" s="266"/>
      <c r="J102" s="101"/>
      <c r="K102" s="111"/>
      <c r="L102" s="101"/>
      <c r="N102" s="253">
        <v>0</v>
      </c>
      <c r="O102" s="267">
        <v>0</v>
      </c>
      <c r="Q102" s="249"/>
    </row>
    <row r="103" spans="1:17" s="7" customFormat="1" ht="15.75">
      <c r="A103" s="37" t="s">
        <v>51</v>
      </c>
      <c r="B103" s="47" t="s">
        <v>122</v>
      </c>
      <c r="C103" s="70" t="s">
        <v>270</v>
      </c>
      <c r="D103" s="43"/>
      <c r="E103" s="11"/>
      <c r="F103" s="265"/>
      <c r="G103" s="277">
        <v>0</v>
      </c>
      <c r="H103" s="277">
        <v>0</v>
      </c>
      <c r="I103" s="266"/>
      <c r="J103" s="101"/>
      <c r="K103" s="111"/>
      <c r="L103" s="101"/>
      <c r="N103" s="253">
        <v>0</v>
      </c>
      <c r="O103" s="267">
        <v>0</v>
      </c>
      <c r="Q103" s="249"/>
    </row>
    <row r="104" spans="1:17" s="7" customFormat="1" ht="25.5">
      <c r="A104" s="36">
        <v>2</v>
      </c>
      <c r="B104" s="46" t="s">
        <v>123</v>
      </c>
      <c r="C104" s="71" t="s">
        <v>270</v>
      </c>
      <c r="D104" s="43"/>
      <c r="E104" s="11"/>
      <c r="F104" s="265"/>
      <c r="G104" s="278">
        <f>G105+G106+G109+G110+G111+G112+G113+G114+G115+G116+G117+G118+G119</f>
        <v>201.65099999999998</v>
      </c>
      <c r="H104" s="278">
        <f>H105+H106+H109+H110+H111+H112+H113+H114+H115+H116+H117+H118+H119</f>
        <v>228.68397533999996</v>
      </c>
      <c r="I104" s="266"/>
      <c r="J104" s="101"/>
      <c r="K104" s="111"/>
      <c r="L104" s="101"/>
      <c r="N104" s="253">
        <v>0</v>
      </c>
      <c r="O104" s="267">
        <v>0</v>
      </c>
      <c r="Q104" s="249"/>
    </row>
    <row r="105" spans="1:17" s="7" customFormat="1" ht="15.75">
      <c r="A105" s="15" t="s">
        <v>56</v>
      </c>
      <c r="B105" s="47" t="s">
        <v>133</v>
      </c>
      <c r="C105" s="70" t="s">
        <v>270</v>
      </c>
      <c r="D105" s="43"/>
      <c r="E105" s="11"/>
      <c r="F105" s="265"/>
      <c r="G105" s="277">
        <v>0</v>
      </c>
      <c r="H105" s="277">
        <v>0</v>
      </c>
      <c r="I105" s="266"/>
      <c r="J105" s="101"/>
      <c r="K105" s="111"/>
      <c r="L105" s="101"/>
      <c r="N105" s="253">
        <v>0</v>
      </c>
      <c r="O105" s="267">
        <v>0</v>
      </c>
      <c r="Q105" s="249"/>
    </row>
    <row r="106" spans="1:17" s="7" customFormat="1" ht="15.75">
      <c r="A106" s="15" t="s">
        <v>57</v>
      </c>
      <c r="B106" s="47" t="s">
        <v>125</v>
      </c>
      <c r="C106" s="70" t="s">
        <v>270</v>
      </c>
      <c r="D106" s="43"/>
      <c r="E106" s="11"/>
      <c r="F106" s="265"/>
      <c r="G106" s="277">
        <v>0</v>
      </c>
      <c r="H106" s="277">
        <v>0</v>
      </c>
      <c r="I106" s="266"/>
      <c r="J106" s="101"/>
      <c r="K106" s="111"/>
      <c r="L106" s="101"/>
      <c r="N106" s="253">
        <v>0</v>
      </c>
      <c r="O106" s="267">
        <v>0</v>
      </c>
      <c r="Q106" s="249"/>
    </row>
    <row r="107" spans="1:17" s="7" customFormat="1" ht="15.75">
      <c r="A107" s="15" t="s">
        <v>139</v>
      </c>
      <c r="B107" s="47" t="s">
        <v>126</v>
      </c>
      <c r="C107" s="70" t="s">
        <v>270</v>
      </c>
      <c r="D107" s="43"/>
      <c r="E107" s="11"/>
      <c r="F107" s="265"/>
      <c r="G107" s="277">
        <v>0</v>
      </c>
      <c r="H107" s="277">
        <v>0</v>
      </c>
      <c r="I107" s="266"/>
      <c r="J107" s="101"/>
      <c r="K107" s="111"/>
      <c r="L107" s="101"/>
      <c r="N107" s="253">
        <v>0</v>
      </c>
      <c r="O107" s="267">
        <v>0</v>
      </c>
      <c r="Q107" s="249"/>
    </row>
    <row r="108" spans="1:17" s="7" customFormat="1" ht="15.75">
      <c r="A108" s="15" t="s">
        <v>140</v>
      </c>
      <c r="B108" s="47" t="s">
        <v>127</v>
      </c>
      <c r="C108" s="70" t="s">
        <v>270</v>
      </c>
      <c r="D108" s="43"/>
      <c r="E108" s="11"/>
      <c r="F108" s="265"/>
      <c r="G108" s="277">
        <v>0</v>
      </c>
      <c r="H108" s="277">
        <v>0</v>
      </c>
      <c r="I108" s="266"/>
      <c r="J108" s="101"/>
      <c r="K108" s="111"/>
      <c r="L108" s="101"/>
      <c r="N108" s="253">
        <v>0</v>
      </c>
      <c r="O108" s="267">
        <v>0</v>
      </c>
      <c r="Q108" s="249"/>
    </row>
    <row r="109" spans="1:17" s="7" customFormat="1" ht="15.75">
      <c r="A109" s="15" t="s">
        <v>69</v>
      </c>
      <c r="B109" s="47" t="s">
        <v>124</v>
      </c>
      <c r="C109" s="70" t="s">
        <v>270</v>
      </c>
      <c r="D109" s="43"/>
      <c r="E109" s="11"/>
      <c r="F109" s="265"/>
      <c r="G109" s="277">
        <f>G33</f>
        <v>64.382319999999993</v>
      </c>
      <c r="H109" s="277">
        <f>H33</f>
        <v>63.847849979999999</v>
      </c>
      <c r="I109" s="266"/>
      <c r="J109" s="101"/>
      <c r="K109" s="111"/>
      <c r="L109" s="101"/>
      <c r="N109" s="253">
        <v>0</v>
      </c>
      <c r="O109" s="267">
        <v>0</v>
      </c>
      <c r="Q109" s="249"/>
    </row>
    <row r="110" spans="1:17" s="7" customFormat="1" ht="15.75">
      <c r="A110" s="15" t="s">
        <v>141</v>
      </c>
      <c r="B110" s="47" t="s">
        <v>128</v>
      </c>
      <c r="C110" s="70" t="s">
        <v>270</v>
      </c>
      <c r="D110" s="43"/>
      <c r="E110" s="11"/>
      <c r="F110" s="265"/>
      <c r="G110" s="277">
        <v>0</v>
      </c>
      <c r="H110" s="277">
        <v>0</v>
      </c>
      <c r="I110" s="266"/>
      <c r="J110" s="101"/>
      <c r="K110" s="111"/>
      <c r="L110" s="101"/>
      <c r="N110" s="253">
        <v>0</v>
      </c>
      <c r="O110" s="267">
        <v>0</v>
      </c>
      <c r="Q110" s="249"/>
    </row>
    <row r="111" spans="1:17" s="23" customFormat="1" ht="15.75">
      <c r="A111" s="15" t="s">
        <v>142</v>
      </c>
      <c r="B111" s="47" t="s">
        <v>331</v>
      </c>
      <c r="C111" s="70" t="s">
        <v>270</v>
      </c>
      <c r="D111" s="42"/>
      <c r="E111" s="11"/>
      <c r="F111" s="265"/>
      <c r="G111" s="277">
        <v>0</v>
      </c>
      <c r="H111" s="277">
        <v>0</v>
      </c>
      <c r="I111" s="266"/>
      <c r="J111" s="102"/>
      <c r="K111" s="112"/>
      <c r="L111" s="102"/>
      <c r="N111" s="253">
        <v>0</v>
      </c>
      <c r="O111" s="267">
        <v>0</v>
      </c>
      <c r="Q111" s="255"/>
    </row>
    <row r="112" spans="1:17" s="7" customFormat="1" ht="15.75">
      <c r="A112" s="15" t="s">
        <v>143</v>
      </c>
      <c r="B112" s="47" t="s">
        <v>134</v>
      </c>
      <c r="C112" s="70" t="s">
        <v>270</v>
      </c>
      <c r="D112" s="43"/>
      <c r="E112" s="11"/>
      <c r="F112" s="265"/>
      <c r="G112" s="277">
        <v>0</v>
      </c>
      <c r="H112" s="277">
        <v>0</v>
      </c>
      <c r="I112" s="266"/>
      <c r="J112" s="101"/>
      <c r="K112" s="111"/>
      <c r="L112" s="101"/>
      <c r="N112" s="253">
        <v>0</v>
      </c>
      <c r="O112" s="267">
        <v>0</v>
      </c>
      <c r="Q112" s="249"/>
    </row>
    <row r="113" spans="1:17" s="7" customFormat="1" ht="15.75">
      <c r="A113" s="15" t="s">
        <v>144</v>
      </c>
      <c r="B113" s="47" t="s">
        <v>130</v>
      </c>
      <c r="C113" s="70" t="s">
        <v>270</v>
      </c>
      <c r="D113" s="43"/>
      <c r="E113" s="11"/>
      <c r="F113" s="265"/>
      <c r="G113" s="277">
        <f>56.88682494</f>
        <v>56.886824939999997</v>
      </c>
      <c r="H113" s="277">
        <v>69.739864749999995</v>
      </c>
      <c r="I113" s="266"/>
      <c r="J113" s="101"/>
      <c r="K113" s="111"/>
      <c r="L113" s="101"/>
      <c r="N113" s="253">
        <v>0</v>
      </c>
      <c r="O113" s="267">
        <v>0</v>
      </c>
      <c r="Q113" s="249"/>
    </row>
    <row r="114" spans="1:17" s="7" customFormat="1" ht="15.75">
      <c r="A114" s="15" t="s">
        <v>145</v>
      </c>
      <c r="B114" s="47" t="s">
        <v>284</v>
      </c>
      <c r="C114" s="70" t="s">
        <v>270</v>
      </c>
      <c r="D114" s="43"/>
      <c r="E114" s="11"/>
      <c r="F114" s="265"/>
      <c r="G114" s="277">
        <f>17.06605</f>
        <v>17.066050000000001</v>
      </c>
      <c r="H114" s="277">
        <v>21.02373025</v>
      </c>
      <c r="I114" s="266"/>
      <c r="J114" s="101"/>
      <c r="K114" s="111"/>
      <c r="L114" s="101"/>
      <c r="N114" s="253">
        <v>0</v>
      </c>
      <c r="O114" s="267">
        <v>0</v>
      </c>
      <c r="Q114" s="249"/>
    </row>
    <row r="115" spans="1:17" s="7" customFormat="1" ht="15.75">
      <c r="A115" s="15" t="s">
        <v>146</v>
      </c>
      <c r="B115" s="47" t="s">
        <v>135</v>
      </c>
      <c r="C115" s="70" t="s">
        <v>270</v>
      </c>
      <c r="D115" s="43"/>
      <c r="E115" s="11"/>
      <c r="F115" s="265"/>
      <c r="G115" s="277">
        <f>G45+G46</f>
        <v>6.1330255827800002</v>
      </c>
      <c r="H115" s="277">
        <f>H44</f>
        <v>9.1893444300000002</v>
      </c>
      <c r="I115" s="266"/>
      <c r="J115" s="101"/>
      <c r="K115" s="111"/>
      <c r="L115" s="101"/>
      <c r="N115" s="253">
        <v>0</v>
      </c>
      <c r="O115" s="267">
        <v>0</v>
      </c>
      <c r="Q115" s="249"/>
    </row>
    <row r="116" spans="1:17" s="7" customFormat="1" ht="15.75">
      <c r="A116" s="15" t="s">
        <v>332</v>
      </c>
      <c r="B116" s="315" t="s">
        <v>345</v>
      </c>
      <c r="C116" s="70" t="s">
        <v>270</v>
      </c>
      <c r="D116" s="43"/>
      <c r="E116" s="11"/>
      <c r="F116" s="265"/>
      <c r="G116" s="277">
        <f>G35</f>
        <v>2.9318742900000001</v>
      </c>
      <c r="H116" s="277">
        <f>H35</f>
        <v>2.9084617800000001</v>
      </c>
      <c r="I116" s="266"/>
      <c r="J116" s="101"/>
      <c r="K116" s="111"/>
      <c r="L116" s="101"/>
      <c r="N116" s="253"/>
      <c r="O116" s="267"/>
      <c r="Q116" s="249"/>
    </row>
    <row r="117" spans="1:17" s="7" customFormat="1" ht="15.75">
      <c r="A117" s="15" t="s">
        <v>342</v>
      </c>
      <c r="B117" s="315" t="s">
        <v>346</v>
      </c>
      <c r="C117" s="70" t="s">
        <v>270</v>
      </c>
      <c r="D117" s="43"/>
      <c r="E117" s="11"/>
      <c r="F117" s="265"/>
      <c r="G117" s="277">
        <f>G41</f>
        <v>0.62248330232092397</v>
      </c>
      <c r="H117" s="277">
        <f>H37</f>
        <v>0.80926668999999996</v>
      </c>
      <c r="I117" s="266"/>
      <c r="J117" s="101"/>
      <c r="K117" s="111"/>
      <c r="L117" s="101"/>
      <c r="N117" s="253"/>
      <c r="O117" s="267"/>
      <c r="Q117" s="249"/>
    </row>
    <row r="118" spans="1:17" s="7" customFormat="1" ht="15.75">
      <c r="A118" s="15" t="s">
        <v>343</v>
      </c>
      <c r="B118" s="315" t="s">
        <v>347</v>
      </c>
      <c r="C118" s="70" t="s">
        <v>270</v>
      </c>
      <c r="D118" s="43"/>
      <c r="E118" s="11"/>
      <c r="F118" s="265"/>
      <c r="G118" s="277">
        <f>G49</f>
        <v>6.5918346179999997E-3</v>
      </c>
      <c r="H118" s="277">
        <f>H49</f>
        <v>5.5969150000000002E-2</v>
      </c>
      <c r="I118" s="266"/>
      <c r="J118" s="101"/>
      <c r="K118" s="111"/>
      <c r="L118" s="101"/>
      <c r="N118" s="253"/>
      <c r="O118" s="267"/>
      <c r="Q118" s="249"/>
    </row>
    <row r="119" spans="1:17" s="7" customFormat="1" ht="15.75">
      <c r="A119" s="15" t="s">
        <v>344</v>
      </c>
      <c r="B119" s="47" t="s">
        <v>333</v>
      </c>
      <c r="C119" s="70" t="s">
        <v>270</v>
      </c>
      <c r="D119" s="43"/>
      <c r="E119" s="11"/>
      <c r="F119" s="265"/>
      <c r="G119" s="322">
        <f>G24-G109-G110-G111-G112-G113-G114-G115-G116-G117-G118</f>
        <v>53.621830050281091</v>
      </c>
      <c r="H119" s="277">
        <f>H26-H109-H113-H114-H115-H116-H117-H118</f>
        <v>61.109488309999975</v>
      </c>
      <c r="I119" s="266"/>
      <c r="J119" s="101"/>
      <c r="K119" s="111"/>
      <c r="L119" s="101"/>
      <c r="N119" s="253">
        <v>0</v>
      </c>
      <c r="O119" s="267">
        <v>0</v>
      </c>
      <c r="Q119" s="249"/>
    </row>
    <row r="120" spans="1:17" s="7" customFormat="1" ht="15.75">
      <c r="A120" s="16" t="s">
        <v>58</v>
      </c>
      <c r="B120" s="46" t="s">
        <v>21</v>
      </c>
      <c r="C120" s="71" t="s">
        <v>270</v>
      </c>
      <c r="D120" s="43"/>
      <c r="E120" s="11"/>
      <c r="F120" s="265"/>
      <c r="G120" s="317">
        <f>G121+G122+G125</f>
        <v>0</v>
      </c>
      <c r="H120" s="278">
        <f>H121+H122+H125</f>
        <v>0</v>
      </c>
      <c r="I120" s="266"/>
      <c r="J120" s="101"/>
      <c r="K120" s="111"/>
      <c r="L120" s="101"/>
      <c r="N120" s="253">
        <v>0</v>
      </c>
      <c r="O120" s="267">
        <v>0</v>
      </c>
      <c r="Q120" s="249"/>
    </row>
    <row r="121" spans="1:17" s="7" customFormat="1" ht="15.75">
      <c r="A121" s="15" t="s">
        <v>148</v>
      </c>
      <c r="B121" s="47" t="s">
        <v>147</v>
      </c>
      <c r="C121" s="70" t="s">
        <v>270</v>
      </c>
      <c r="D121" s="43"/>
      <c r="E121" s="11"/>
      <c r="F121" s="265"/>
      <c r="G121" s="322">
        <v>0</v>
      </c>
      <c r="H121" s="277">
        <v>0</v>
      </c>
      <c r="I121" s="266"/>
      <c r="J121" s="101"/>
      <c r="K121" s="111"/>
      <c r="L121" s="101"/>
      <c r="N121" s="253">
        <v>0</v>
      </c>
      <c r="O121" s="267">
        <v>0</v>
      </c>
      <c r="Q121" s="249"/>
    </row>
    <row r="122" spans="1:17" s="7" customFormat="1" ht="27" customHeight="1">
      <c r="A122" s="15" t="s">
        <v>149</v>
      </c>
      <c r="B122" s="47" t="s">
        <v>288</v>
      </c>
      <c r="C122" s="70" t="s">
        <v>270</v>
      </c>
      <c r="D122" s="43"/>
      <c r="E122" s="11"/>
      <c r="F122" s="265"/>
      <c r="G122" s="322">
        <v>0</v>
      </c>
      <c r="H122" s="277">
        <v>0</v>
      </c>
      <c r="I122" s="266"/>
      <c r="J122" s="101"/>
      <c r="K122" s="111"/>
      <c r="L122" s="101"/>
      <c r="N122" s="253">
        <v>0</v>
      </c>
      <c r="O122" s="267">
        <v>0</v>
      </c>
      <c r="Q122" s="249"/>
    </row>
    <row r="123" spans="1:17" s="23" customFormat="1" ht="25.5">
      <c r="A123" s="15"/>
      <c r="B123" s="47" t="s">
        <v>289</v>
      </c>
      <c r="C123" s="70" t="s">
        <v>270</v>
      </c>
      <c r="D123" s="42"/>
      <c r="E123" s="11"/>
      <c r="F123" s="265"/>
      <c r="G123" s="322">
        <v>0</v>
      </c>
      <c r="H123" s="277">
        <v>0</v>
      </c>
      <c r="I123" s="266"/>
      <c r="J123" s="102"/>
      <c r="K123" s="112"/>
      <c r="L123" s="102"/>
      <c r="N123" s="253">
        <v>0</v>
      </c>
      <c r="O123" s="267">
        <v>0</v>
      </c>
      <c r="Q123" s="255"/>
    </row>
    <row r="124" spans="1:17" s="23" customFormat="1" ht="15.75">
      <c r="A124" s="15"/>
      <c r="B124" s="47" t="s">
        <v>158</v>
      </c>
      <c r="C124" s="70" t="s">
        <v>270</v>
      </c>
      <c r="D124" s="42"/>
      <c r="E124" s="11"/>
      <c r="F124" s="265"/>
      <c r="G124" s="322">
        <v>0</v>
      </c>
      <c r="H124" s="277">
        <v>0</v>
      </c>
      <c r="I124" s="266"/>
      <c r="J124" s="102"/>
      <c r="K124" s="112"/>
      <c r="L124" s="102"/>
      <c r="N124" s="253">
        <v>0</v>
      </c>
      <c r="O124" s="267">
        <v>0</v>
      </c>
      <c r="Q124" s="255"/>
    </row>
    <row r="125" spans="1:17" s="23" customFormat="1" ht="15.75">
      <c r="A125" s="15" t="s">
        <v>150</v>
      </c>
      <c r="B125" s="47" t="s">
        <v>290</v>
      </c>
      <c r="C125" s="70" t="s">
        <v>270</v>
      </c>
      <c r="D125" s="42"/>
      <c r="E125" s="11"/>
      <c r="F125" s="265"/>
      <c r="G125" s="322">
        <v>0</v>
      </c>
      <c r="H125" s="277">
        <v>0</v>
      </c>
      <c r="I125" s="266"/>
      <c r="J125" s="102"/>
      <c r="K125" s="112"/>
      <c r="L125" s="102"/>
      <c r="N125" s="253">
        <v>0</v>
      </c>
      <c r="O125" s="267">
        <v>0</v>
      </c>
      <c r="Q125" s="255"/>
    </row>
    <row r="126" spans="1:17" s="23" customFormat="1" ht="15.75">
      <c r="A126" s="16" t="s">
        <v>59</v>
      </c>
      <c r="B126" s="46" t="s">
        <v>22</v>
      </c>
      <c r="C126" s="71" t="s">
        <v>270</v>
      </c>
      <c r="D126" s="42"/>
      <c r="E126" s="11"/>
      <c r="F126" s="265"/>
      <c r="G126" s="317">
        <f>G127+G134+G135</f>
        <v>34.147999999999996</v>
      </c>
      <c r="H126" s="317">
        <f>H127+H134+H135</f>
        <v>28.674772089999998</v>
      </c>
      <c r="I126" s="266"/>
      <c r="J126" s="102"/>
      <c r="K126" s="112"/>
      <c r="L126" s="102"/>
      <c r="N126" s="253">
        <v>0</v>
      </c>
      <c r="O126" s="267">
        <v>0</v>
      </c>
      <c r="Q126" s="255"/>
    </row>
    <row r="127" spans="1:17" s="23" customFormat="1" ht="15.75">
      <c r="A127" s="15" t="s">
        <v>160</v>
      </c>
      <c r="B127" s="47" t="s">
        <v>159</v>
      </c>
      <c r="C127" s="70" t="s">
        <v>270</v>
      </c>
      <c r="D127" s="42"/>
      <c r="E127" s="11"/>
      <c r="F127" s="265"/>
      <c r="G127" s="322">
        <f>G128+G129+G130+G131+G132+G133</f>
        <v>34.147999999999996</v>
      </c>
      <c r="H127" s="322">
        <f>H128+H129+H130+H131+H132+H133</f>
        <v>28.674772089999998</v>
      </c>
      <c r="I127" s="266"/>
      <c r="J127" s="102"/>
      <c r="K127" s="112"/>
      <c r="L127" s="102"/>
      <c r="N127" s="253">
        <v>0</v>
      </c>
      <c r="O127" s="267">
        <v>0</v>
      </c>
      <c r="Q127" s="255"/>
    </row>
    <row r="128" spans="1:17" s="23" customFormat="1" ht="15.75">
      <c r="A128" s="15" t="s">
        <v>161</v>
      </c>
      <c r="B128" s="47" t="s">
        <v>292</v>
      </c>
      <c r="C128" s="70" t="s">
        <v>270</v>
      </c>
      <c r="D128" s="42"/>
      <c r="E128" s="11"/>
      <c r="F128" s="265"/>
      <c r="G128" s="320">
        <v>15.161</v>
      </c>
      <c r="H128" s="320">
        <f>5.20183061+8.72894148</f>
        <v>13.93077209</v>
      </c>
      <c r="I128" s="266"/>
      <c r="J128" s="102"/>
      <c r="K128" s="112"/>
      <c r="L128" s="102"/>
      <c r="N128" s="253">
        <v>0</v>
      </c>
      <c r="O128" s="267">
        <v>0</v>
      </c>
      <c r="Q128" s="255"/>
    </row>
    <row r="129" spans="1:17" s="23" customFormat="1" ht="15.75">
      <c r="A129" s="15" t="s">
        <v>162</v>
      </c>
      <c r="B129" s="47" t="s">
        <v>293</v>
      </c>
      <c r="C129" s="70" t="s">
        <v>270</v>
      </c>
      <c r="D129" s="42"/>
      <c r="E129" s="11"/>
      <c r="F129" s="265"/>
      <c r="G129" s="320">
        <v>18.986999999999998</v>
      </c>
      <c r="H129" s="320">
        <v>14.744</v>
      </c>
      <c r="I129" s="266"/>
      <c r="J129" s="102"/>
      <c r="K129" s="112"/>
      <c r="L129" s="102"/>
      <c r="N129" s="253">
        <v>0</v>
      </c>
      <c r="O129" s="267">
        <v>0</v>
      </c>
      <c r="Q129" s="255"/>
    </row>
    <row r="130" spans="1:17" s="23" customFormat="1" ht="15.75">
      <c r="A130" s="15" t="s">
        <v>297</v>
      </c>
      <c r="B130" s="47" t="s">
        <v>294</v>
      </c>
      <c r="C130" s="70" t="s">
        <v>270</v>
      </c>
      <c r="D130" s="42"/>
      <c r="E130" s="11"/>
      <c r="F130" s="265"/>
      <c r="G130" s="322">
        <v>0</v>
      </c>
      <c r="H130" s="322">
        <v>0</v>
      </c>
      <c r="I130" s="266"/>
      <c r="J130" s="102"/>
      <c r="K130" s="112"/>
      <c r="L130" s="102"/>
      <c r="N130" s="253">
        <v>0</v>
      </c>
      <c r="O130" s="267">
        <v>0</v>
      </c>
      <c r="Q130" s="255"/>
    </row>
    <row r="131" spans="1:17" s="7" customFormat="1" ht="15.75">
      <c r="A131" s="15" t="s">
        <v>298</v>
      </c>
      <c r="B131" s="47" t="s">
        <v>296</v>
      </c>
      <c r="C131" s="70" t="s">
        <v>270</v>
      </c>
      <c r="D131" s="43"/>
      <c r="E131" s="11"/>
      <c r="F131" s="265"/>
      <c r="G131" s="322">
        <v>0</v>
      </c>
      <c r="H131" s="322">
        <v>0</v>
      </c>
      <c r="I131" s="266"/>
      <c r="J131" s="101"/>
      <c r="K131" s="111"/>
      <c r="L131" s="101"/>
      <c r="N131" s="253">
        <v>0</v>
      </c>
      <c r="O131" s="267">
        <v>0</v>
      </c>
      <c r="Q131" s="249"/>
    </row>
    <row r="132" spans="1:17" s="7" customFormat="1" ht="15.75">
      <c r="A132" s="15" t="s">
        <v>299</v>
      </c>
      <c r="B132" s="47" t="s">
        <v>295</v>
      </c>
      <c r="C132" s="70" t="s">
        <v>270</v>
      </c>
      <c r="D132" s="43"/>
      <c r="E132" s="11"/>
      <c r="F132" s="265"/>
      <c r="G132" s="322">
        <v>0</v>
      </c>
      <c r="H132" s="322">
        <v>0</v>
      </c>
      <c r="I132" s="266"/>
      <c r="J132" s="101"/>
      <c r="K132" s="111"/>
      <c r="L132" s="101"/>
      <c r="N132" s="253">
        <v>0</v>
      </c>
      <c r="O132" s="267">
        <v>0</v>
      </c>
      <c r="Q132" s="249"/>
    </row>
    <row r="133" spans="1:17" s="7" customFormat="1" ht="15.75">
      <c r="A133" s="15" t="s">
        <v>300</v>
      </c>
      <c r="B133" s="47" t="s">
        <v>301</v>
      </c>
      <c r="C133" s="70" t="s">
        <v>270</v>
      </c>
      <c r="D133" s="43"/>
      <c r="E133" s="11"/>
      <c r="F133" s="265"/>
      <c r="G133" s="322">
        <v>0</v>
      </c>
      <c r="H133" s="322">
        <v>0</v>
      </c>
      <c r="I133" s="266"/>
      <c r="J133" s="101"/>
      <c r="K133" s="111"/>
      <c r="L133" s="101"/>
      <c r="N133" s="253">
        <v>0</v>
      </c>
      <c r="O133" s="267">
        <v>0</v>
      </c>
      <c r="Q133" s="249"/>
    </row>
    <row r="134" spans="1:17" s="7" customFormat="1" ht="15.75">
      <c r="A134" s="15" t="s">
        <v>163</v>
      </c>
      <c r="B134" s="47" t="s">
        <v>165</v>
      </c>
      <c r="C134" s="70" t="s">
        <v>270</v>
      </c>
      <c r="D134" s="43"/>
      <c r="E134" s="11"/>
      <c r="F134" s="265"/>
      <c r="G134" s="322">
        <v>0</v>
      </c>
      <c r="H134" s="277">
        <v>0</v>
      </c>
      <c r="I134" s="266"/>
      <c r="J134" s="101"/>
      <c r="K134" s="111"/>
      <c r="L134" s="101"/>
      <c r="N134" s="253">
        <v>0</v>
      </c>
      <c r="O134" s="267">
        <v>0</v>
      </c>
      <c r="Q134" s="249"/>
    </row>
    <row r="135" spans="1:17" s="7" customFormat="1" ht="15.75">
      <c r="A135" s="15" t="s">
        <v>164</v>
      </c>
      <c r="B135" s="47" t="s">
        <v>302</v>
      </c>
      <c r="C135" s="70" t="s">
        <v>270</v>
      </c>
      <c r="D135" s="43"/>
      <c r="E135" s="11"/>
      <c r="F135" s="265"/>
      <c r="G135" s="320">
        <v>0</v>
      </c>
      <c r="H135" s="320">
        <v>0</v>
      </c>
      <c r="I135" s="266"/>
      <c r="J135" s="101"/>
      <c r="K135" s="111"/>
      <c r="L135" s="101"/>
      <c r="N135" s="253">
        <v>0</v>
      </c>
      <c r="O135" s="267">
        <v>0</v>
      </c>
      <c r="Q135" s="249"/>
    </row>
    <row r="136" spans="1:17" s="7" customFormat="1" ht="15.75">
      <c r="A136" s="16" t="s">
        <v>60</v>
      </c>
      <c r="B136" s="46" t="s">
        <v>23</v>
      </c>
      <c r="C136" s="71" t="s">
        <v>270</v>
      </c>
      <c r="D136" s="43"/>
      <c r="E136" s="11"/>
      <c r="F136" s="265"/>
      <c r="G136" s="317">
        <v>0</v>
      </c>
      <c r="H136" s="278">
        <v>0</v>
      </c>
      <c r="I136" s="266"/>
      <c r="J136" s="101"/>
      <c r="K136" s="111"/>
      <c r="L136" s="101"/>
      <c r="N136" s="253">
        <v>0</v>
      </c>
      <c r="O136" s="267">
        <v>0</v>
      </c>
      <c r="Q136" s="249"/>
    </row>
    <row r="137" spans="1:17" s="23" customFormat="1" ht="30.75" customHeight="1">
      <c r="A137" s="15" t="s">
        <v>169</v>
      </c>
      <c r="B137" s="47" t="s">
        <v>303</v>
      </c>
      <c r="C137" s="70" t="s">
        <v>270</v>
      </c>
      <c r="D137" s="42"/>
      <c r="E137" s="11"/>
      <c r="F137" s="265"/>
      <c r="G137" s="322">
        <v>0</v>
      </c>
      <c r="H137" s="277">
        <v>0</v>
      </c>
      <c r="I137" s="266"/>
      <c r="J137" s="102"/>
      <c r="K137" s="112"/>
      <c r="L137" s="102"/>
      <c r="N137" s="253">
        <v>0</v>
      </c>
      <c r="O137" s="267">
        <v>0</v>
      </c>
      <c r="Q137" s="255"/>
    </row>
    <row r="138" spans="1:17" s="23" customFormat="1" ht="15.75">
      <c r="A138" s="15"/>
      <c r="B138" s="51" t="s">
        <v>304</v>
      </c>
      <c r="C138" s="70" t="s">
        <v>270</v>
      </c>
      <c r="D138" s="42"/>
      <c r="E138" s="11"/>
      <c r="F138" s="265"/>
      <c r="G138" s="277">
        <v>0</v>
      </c>
      <c r="H138" s="277">
        <v>0</v>
      </c>
      <c r="I138" s="266"/>
      <c r="J138" s="102"/>
      <c r="K138" s="112"/>
      <c r="L138" s="102"/>
      <c r="N138" s="253">
        <v>0</v>
      </c>
      <c r="O138" s="267">
        <v>0</v>
      </c>
      <c r="Q138" s="255"/>
    </row>
    <row r="139" spans="1:17" s="23" customFormat="1" ht="15.75">
      <c r="A139" s="15"/>
      <c r="B139" s="51" t="s">
        <v>305</v>
      </c>
      <c r="C139" s="70" t="s">
        <v>270</v>
      </c>
      <c r="D139" s="42"/>
      <c r="E139" s="11"/>
      <c r="F139" s="265"/>
      <c r="G139" s="277">
        <v>0</v>
      </c>
      <c r="H139" s="277">
        <v>0</v>
      </c>
      <c r="I139" s="266"/>
      <c r="J139" s="102"/>
      <c r="K139" s="112"/>
      <c r="L139" s="102"/>
      <c r="N139" s="253">
        <v>0</v>
      </c>
      <c r="O139" s="267">
        <v>0</v>
      </c>
      <c r="Q139" s="255"/>
    </row>
    <row r="140" spans="1:17" s="23" customFormat="1" ht="15.75">
      <c r="A140" s="15" t="s">
        <v>170</v>
      </c>
      <c r="B140" s="47" t="s">
        <v>167</v>
      </c>
      <c r="C140" s="70" t="s">
        <v>270</v>
      </c>
      <c r="D140" s="42"/>
      <c r="E140" s="11"/>
      <c r="F140" s="265"/>
      <c r="G140" s="277">
        <v>0</v>
      </c>
      <c r="H140" s="277">
        <v>0</v>
      </c>
      <c r="I140" s="266"/>
      <c r="J140" s="102"/>
      <c r="K140" s="112"/>
      <c r="L140" s="102"/>
      <c r="N140" s="253">
        <v>0</v>
      </c>
      <c r="O140" s="267">
        <v>0</v>
      </c>
      <c r="Q140" s="255"/>
    </row>
    <row r="141" spans="1:17" s="23" customFormat="1" ht="16.5" thickBot="1">
      <c r="A141" s="15" t="s">
        <v>171</v>
      </c>
      <c r="B141" s="47" t="s">
        <v>166</v>
      </c>
      <c r="C141" s="70" t="s">
        <v>270</v>
      </c>
      <c r="D141" s="42"/>
      <c r="E141" s="11"/>
      <c r="F141" s="265"/>
      <c r="G141" s="277">
        <v>0</v>
      </c>
      <c r="H141" s="277">
        <v>0</v>
      </c>
      <c r="I141" s="279"/>
      <c r="J141" s="105"/>
      <c r="K141" s="115"/>
      <c r="L141" s="105"/>
      <c r="N141" s="253">
        <v>0</v>
      </c>
      <c r="O141" s="267">
        <v>0</v>
      </c>
      <c r="Q141" s="255"/>
    </row>
    <row r="142" spans="1:17" s="7" customFormat="1" ht="26.25" thickBot="1">
      <c r="A142" s="15" t="s">
        <v>309</v>
      </c>
      <c r="B142" s="47" t="s">
        <v>307</v>
      </c>
      <c r="C142" s="70" t="s">
        <v>270</v>
      </c>
      <c r="D142" s="43"/>
      <c r="E142" s="10"/>
      <c r="F142" s="264"/>
      <c r="G142" s="277">
        <v>0</v>
      </c>
      <c r="H142" s="277">
        <v>0</v>
      </c>
      <c r="I142" s="280"/>
      <c r="J142" s="106"/>
      <c r="K142" s="116"/>
      <c r="L142" s="106"/>
      <c r="N142" s="253">
        <v>0</v>
      </c>
      <c r="O142" s="267">
        <v>0</v>
      </c>
      <c r="Q142" s="249"/>
    </row>
    <row r="143" spans="1:17" s="23" customFormat="1" ht="15.75">
      <c r="A143" s="15" t="s">
        <v>310</v>
      </c>
      <c r="B143" s="47" t="s">
        <v>308</v>
      </c>
      <c r="C143" s="70" t="s">
        <v>270</v>
      </c>
      <c r="D143" s="42"/>
      <c r="E143" s="24"/>
      <c r="F143" s="281"/>
      <c r="G143" s="277">
        <v>0</v>
      </c>
      <c r="H143" s="277">
        <v>0</v>
      </c>
      <c r="I143" s="282"/>
      <c r="J143" s="100"/>
      <c r="K143" s="110"/>
      <c r="L143" s="100"/>
      <c r="N143" s="253">
        <v>0</v>
      </c>
      <c r="O143" s="267">
        <v>0</v>
      </c>
      <c r="Q143" s="255"/>
    </row>
    <row r="144" spans="1:17" s="7" customFormat="1" ht="15.75">
      <c r="A144" s="16" t="s">
        <v>61</v>
      </c>
      <c r="B144" s="46" t="s">
        <v>24</v>
      </c>
      <c r="C144" s="71" t="s">
        <v>270</v>
      </c>
      <c r="D144" s="43"/>
      <c r="E144" s="12"/>
      <c r="F144" s="283"/>
      <c r="G144" s="278">
        <v>0</v>
      </c>
      <c r="H144" s="278">
        <v>0</v>
      </c>
      <c r="I144" s="284"/>
      <c r="J144" s="101"/>
      <c r="K144" s="111"/>
      <c r="L144" s="101"/>
      <c r="N144" s="253">
        <v>0</v>
      </c>
      <c r="O144" s="267">
        <v>0</v>
      </c>
      <c r="Q144" s="249"/>
    </row>
    <row r="145" spans="1:17" s="7" customFormat="1" ht="15.75">
      <c r="A145" s="15" t="s">
        <v>62</v>
      </c>
      <c r="B145" s="47" t="s">
        <v>306</v>
      </c>
      <c r="C145" s="70" t="s">
        <v>270</v>
      </c>
      <c r="D145" s="43"/>
      <c r="E145" s="12"/>
      <c r="F145" s="283"/>
      <c r="G145" s="277">
        <v>0</v>
      </c>
      <c r="H145" s="277">
        <v>0</v>
      </c>
      <c r="I145" s="284"/>
      <c r="J145" s="101"/>
      <c r="K145" s="111"/>
      <c r="L145" s="101"/>
      <c r="N145" s="253">
        <v>0</v>
      </c>
      <c r="O145" s="267">
        <v>0</v>
      </c>
      <c r="Q145" s="249"/>
    </row>
    <row r="146" spans="1:17" s="7" customFormat="1" ht="15.75">
      <c r="A146" s="15" t="s">
        <v>63</v>
      </c>
      <c r="B146" s="51" t="s">
        <v>304</v>
      </c>
      <c r="C146" s="70" t="s">
        <v>270</v>
      </c>
      <c r="D146" s="43"/>
      <c r="E146" s="12"/>
      <c r="F146" s="283"/>
      <c r="G146" s="277">
        <v>0</v>
      </c>
      <c r="H146" s="277">
        <v>0</v>
      </c>
      <c r="I146" s="284"/>
      <c r="J146" s="101"/>
      <c r="K146" s="111"/>
      <c r="L146" s="101"/>
      <c r="N146" s="253">
        <v>0</v>
      </c>
      <c r="O146" s="267">
        <v>0</v>
      </c>
      <c r="Q146" s="249"/>
    </row>
    <row r="147" spans="1:17" s="7" customFormat="1" ht="15.75">
      <c r="A147" s="15"/>
      <c r="B147" s="51" t="s">
        <v>305</v>
      </c>
      <c r="C147" s="70" t="s">
        <v>270</v>
      </c>
      <c r="D147" s="43"/>
      <c r="E147" s="12"/>
      <c r="F147" s="283"/>
      <c r="G147" s="277">
        <v>0</v>
      </c>
      <c r="H147" s="277">
        <v>0</v>
      </c>
      <c r="I147" s="284"/>
      <c r="J147" s="101"/>
      <c r="K147" s="111"/>
      <c r="L147" s="101"/>
      <c r="N147" s="253">
        <v>0</v>
      </c>
      <c r="O147" s="267">
        <v>0</v>
      </c>
      <c r="Q147" s="249"/>
    </row>
    <row r="148" spans="1:17" s="7" customFormat="1" ht="15.75">
      <c r="A148" s="15" t="s">
        <v>64</v>
      </c>
      <c r="B148" s="47" t="s">
        <v>173</v>
      </c>
      <c r="C148" s="70" t="s">
        <v>270</v>
      </c>
      <c r="D148" s="43"/>
      <c r="E148" s="12"/>
      <c r="F148" s="283"/>
      <c r="G148" s="277">
        <v>0</v>
      </c>
      <c r="H148" s="277">
        <v>0</v>
      </c>
      <c r="I148" s="284"/>
      <c r="J148" s="101"/>
      <c r="K148" s="111"/>
      <c r="L148" s="101"/>
      <c r="N148" s="253">
        <v>0</v>
      </c>
      <c r="O148" s="267">
        <v>0</v>
      </c>
      <c r="Q148" s="249"/>
    </row>
    <row r="149" spans="1:17" s="7" customFormat="1" ht="15.75">
      <c r="A149" s="15" t="s">
        <v>174</v>
      </c>
      <c r="B149" s="47" t="s">
        <v>47</v>
      </c>
      <c r="C149" s="70" t="s">
        <v>270</v>
      </c>
      <c r="D149" s="43"/>
      <c r="E149" s="12"/>
      <c r="F149" s="283"/>
      <c r="G149" s="277">
        <v>0</v>
      </c>
      <c r="H149" s="277">
        <v>0</v>
      </c>
      <c r="I149" s="284"/>
      <c r="J149" s="101"/>
      <c r="K149" s="111"/>
      <c r="L149" s="101"/>
      <c r="N149" s="253">
        <v>0</v>
      </c>
      <c r="O149" s="267">
        <v>0</v>
      </c>
      <c r="Q149" s="249"/>
    </row>
    <row r="150" spans="1:17" s="7" customFormat="1" ht="15.75">
      <c r="A150" s="15" t="s">
        <v>311</v>
      </c>
      <c r="B150" s="47" t="s">
        <v>312</v>
      </c>
      <c r="C150" s="70" t="s">
        <v>270</v>
      </c>
      <c r="D150" s="43"/>
      <c r="E150" s="12"/>
      <c r="F150" s="283"/>
      <c r="G150" s="277">
        <v>0</v>
      </c>
      <c r="H150" s="277">
        <v>0</v>
      </c>
      <c r="I150" s="284"/>
      <c r="J150" s="101"/>
      <c r="K150" s="111"/>
      <c r="L150" s="101"/>
      <c r="N150" s="253">
        <v>0</v>
      </c>
      <c r="O150" s="267">
        <v>0</v>
      </c>
      <c r="Q150" s="249"/>
    </row>
    <row r="151" spans="1:17" s="7" customFormat="1" ht="25.5">
      <c r="A151" s="16" t="s">
        <v>136</v>
      </c>
      <c r="B151" s="46" t="s">
        <v>175</v>
      </c>
      <c r="C151" s="71" t="s">
        <v>270</v>
      </c>
      <c r="D151" s="43"/>
      <c r="E151" s="12"/>
      <c r="F151" s="283"/>
      <c r="G151" s="317">
        <f>G98-G104</f>
        <v>14.103000000000009</v>
      </c>
      <c r="H151" s="317">
        <f>H98-H104</f>
        <v>-23.895682219999969</v>
      </c>
      <c r="I151" s="284"/>
      <c r="J151" s="101"/>
      <c r="K151" s="111"/>
      <c r="L151" s="101"/>
      <c r="N151" s="253">
        <v>0</v>
      </c>
      <c r="O151" s="267">
        <v>-1.8189894035458565E-12</v>
      </c>
      <c r="Q151" s="249"/>
    </row>
    <row r="152" spans="1:17" s="23" customFormat="1" ht="25.5">
      <c r="A152" s="15" t="s">
        <v>151</v>
      </c>
      <c r="B152" s="47" t="s">
        <v>153</v>
      </c>
      <c r="C152" s="70" t="s">
        <v>270</v>
      </c>
      <c r="D152" s="42"/>
      <c r="E152" s="24"/>
      <c r="F152" s="281"/>
      <c r="G152" s="322"/>
      <c r="H152" s="322"/>
      <c r="I152" s="285"/>
      <c r="J152" s="102"/>
      <c r="K152" s="112"/>
      <c r="L152" s="102"/>
      <c r="N152" s="253">
        <v>0</v>
      </c>
      <c r="O152" s="267">
        <v>0</v>
      </c>
      <c r="Q152" s="255"/>
    </row>
    <row r="153" spans="1:17" s="7" customFormat="1" ht="15.75">
      <c r="A153" s="15" t="s">
        <v>152</v>
      </c>
      <c r="B153" s="47" t="s">
        <v>154</v>
      </c>
      <c r="C153" s="70" t="s">
        <v>270</v>
      </c>
      <c r="D153" s="43"/>
      <c r="E153" s="12"/>
      <c r="F153" s="283"/>
      <c r="G153" s="322"/>
      <c r="H153" s="322"/>
      <c r="I153" s="284"/>
      <c r="J153" s="101"/>
      <c r="K153" s="111"/>
      <c r="L153" s="101"/>
      <c r="N153" s="253">
        <v>0</v>
      </c>
      <c r="O153" s="267">
        <v>0</v>
      </c>
      <c r="Q153" s="249"/>
    </row>
    <row r="154" spans="1:17" s="7" customFormat="1" ht="25.5">
      <c r="A154" s="15" t="s">
        <v>137</v>
      </c>
      <c r="B154" s="46" t="s">
        <v>176</v>
      </c>
      <c r="C154" s="71" t="s">
        <v>270</v>
      </c>
      <c r="D154" s="43"/>
      <c r="E154" s="12"/>
      <c r="F154" s="283"/>
      <c r="G154" s="317">
        <f>G120-G126</f>
        <v>-34.147999999999996</v>
      </c>
      <c r="H154" s="317">
        <f>H120-H126</f>
        <v>-28.674772089999998</v>
      </c>
      <c r="I154" s="284"/>
      <c r="J154" s="101"/>
      <c r="K154" s="111"/>
      <c r="L154" s="101"/>
      <c r="N154" s="253">
        <v>0</v>
      </c>
      <c r="O154" s="267">
        <v>0</v>
      </c>
      <c r="Q154" s="249"/>
    </row>
    <row r="155" spans="1:17" s="7" customFormat="1" ht="25.5">
      <c r="A155" s="15" t="s">
        <v>155</v>
      </c>
      <c r="B155" s="47" t="s">
        <v>157</v>
      </c>
      <c r="C155" s="70" t="s">
        <v>270</v>
      </c>
      <c r="D155" s="43"/>
      <c r="E155" s="12"/>
      <c r="F155" s="283"/>
      <c r="G155" s="277"/>
      <c r="H155" s="277"/>
      <c r="I155" s="284"/>
      <c r="J155" s="101"/>
      <c r="K155" s="111"/>
      <c r="L155" s="101"/>
      <c r="N155" s="253">
        <v>0</v>
      </c>
      <c r="O155" s="267">
        <v>0</v>
      </c>
      <c r="Q155" s="249"/>
    </row>
    <row r="156" spans="1:17" s="7" customFormat="1" ht="15.75">
      <c r="A156" s="15" t="s">
        <v>156</v>
      </c>
      <c r="B156" s="47" t="s">
        <v>154</v>
      </c>
      <c r="C156" s="70" t="s">
        <v>270</v>
      </c>
      <c r="D156" s="43"/>
      <c r="E156" s="12"/>
      <c r="F156" s="283"/>
      <c r="G156" s="277"/>
      <c r="H156" s="277"/>
      <c r="I156" s="284"/>
      <c r="J156" s="101"/>
      <c r="K156" s="111"/>
      <c r="L156" s="101"/>
      <c r="N156" s="253">
        <v>0</v>
      </c>
      <c r="O156" s="267">
        <v>0</v>
      </c>
      <c r="Q156" s="249"/>
    </row>
    <row r="157" spans="1:17" s="23" customFormat="1" ht="25.5" customHeight="1">
      <c r="A157" s="16" t="s">
        <v>138</v>
      </c>
      <c r="B157" s="46" t="s">
        <v>177</v>
      </c>
      <c r="C157" s="71" t="s">
        <v>270</v>
      </c>
      <c r="D157" s="42"/>
      <c r="E157" s="24"/>
      <c r="F157" s="281"/>
      <c r="G157" s="278">
        <f>G136-G144</f>
        <v>0</v>
      </c>
      <c r="H157" s="278">
        <f>H136-H144</f>
        <v>0</v>
      </c>
      <c r="I157" s="285"/>
      <c r="J157" s="102"/>
      <c r="K157" s="112"/>
      <c r="L157" s="102"/>
      <c r="N157" s="253">
        <v>0</v>
      </c>
      <c r="O157" s="267">
        <v>0</v>
      </c>
      <c r="Q157" s="255"/>
    </row>
    <row r="158" spans="1:17" s="23" customFormat="1" ht="15.75">
      <c r="A158" s="16" t="s">
        <v>178</v>
      </c>
      <c r="B158" s="46" t="s">
        <v>285</v>
      </c>
      <c r="C158" s="71" t="s">
        <v>270</v>
      </c>
      <c r="D158" s="42"/>
      <c r="E158" s="24"/>
      <c r="F158" s="281"/>
      <c r="G158" s="278">
        <v>0</v>
      </c>
      <c r="H158" s="278">
        <v>0</v>
      </c>
      <c r="I158" s="285"/>
      <c r="J158" s="102"/>
      <c r="K158" s="112"/>
      <c r="L158" s="102"/>
      <c r="N158" s="253">
        <v>0</v>
      </c>
      <c r="O158" s="267">
        <v>0</v>
      </c>
      <c r="Q158" s="255"/>
    </row>
    <row r="159" spans="1:17" s="23" customFormat="1" ht="15.75">
      <c r="A159" s="16" t="s">
        <v>179</v>
      </c>
      <c r="B159" s="46" t="s">
        <v>334</v>
      </c>
      <c r="C159" s="71" t="s">
        <v>270</v>
      </c>
      <c r="D159" s="42"/>
      <c r="E159" s="24"/>
      <c r="F159" s="281"/>
      <c r="G159" s="278">
        <f>G151+G154+G157+G158</f>
        <v>-20.044999999999987</v>
      </c>
      <c r="H159" s="278">
        <f>H151+H154+H157+H158</f>
        <v>-52.570454309999967</v>
      </c>
      <c r="I159" s="285"/>
      <c r="J159" s="102"/>
      <c r="K159" s="112"/>
      <c r="L159" s="102"/>
      <c r="N159" s="253">
        <v>0</v>
      </c>
      <c r="O159" s="267">
        <v>-1.8189894035458565E-12</v>
      </c>
      <c r="Q159" s="255"/>
    </row>
    <row r="160" spans="1:17" s="23" customFormat="1" ht="15.75">
      <c r="A160" s="16" t="s">
        <v>180</v>
      </c>
      <c r="B160" s="46" t="s">
        <v>25</v>
      </c>
      <c r="C160" s="71" t="s">
        <v>270</v>
      </c>
      <c r="D160" s="42"/>
      <c r="E160" s="24"/>
      <c r="F160" s="281"/>
      <c r="G160" s="317">
        <v>3</v>
      </c>
      <c r="H160" s="317">
        <v>1.5289999999999999</v>
      </c>
      <c r="I160" s="285"/>
      <c r="J160" s="102"/>
      <c r="K160" s="112"/>
      <c r="L160" s="102"/>
      <c r="N160" s="253">
        <v>0</v>
      </c>
      <c r="O160" s="267">
        <v>0</v>
      </c>
      <c r="Q160" s="255"/>
    </row>
    <row r="161" spans="1:17" s="23" customFormat="1" ht="16.5" thickBot="1">
      <c r="A161" s="40" t="s">
        <v>286</v>
      </c>
      <c r="B161" s="76" t="s">
        <v>26</v>
      </c>
      <c r="C161" s="77" t="s">
        <v>270</v>
      </c>
      <c r="D161" s="42"/>
      <c r="E161" s="24"/>
      <c r="F161" s="281"/>
      <c r="G161" s="321">
        <v>3</v>
      </c>
      <c r="H161" s="321">
        <v>0.69599999999999995</v>
      </c>
      <c r="I161" s="285"/>
      <c r="J161" s="102"/>
      <c r="K161" s="112"/>
      <c r="L161" s="102"/>
      <c r="N161" s="253">
        <v>0</v>
      </c>
      <c r="O161" s="267">
        <v>-1.8189894035458565E-12</v>
      </c>
      <c r="Q161" s="255"/>
    </row>
    <row r="162" spans="1:17" s="23" customFormat="1" ht="16.5" thickBot="1">
      <c r="A162" s="80"/>
      <c r="B162" s="81" t="s">
        <v>19</v>
      </c>
      <c r="C162" s="82"/>
      <c r="D162" s="42"/>
      <c r="E162" s="24"/>
      <c r="F162" s="281"/>
      <c r="G162" s="326"/>
      <c r="H162" s="312"/>
      <c r="I162" s="285"/>
      <c r="J162" s="102"/>
      <c r="K162" s="112"/>
      <c r="L162" s="102"/>
      <c r="N162" s="253">
        <v>0</v>
      </c>
      <c r="O162" s="267"/>
      <c r="Q162" s="255"/>
    </row>
    <row r="163" spans="1:17" s="23" customFormat="1" ht="15.75" hidden="1">
      <c r="A163" s="56">
        <v>1</v>
      </c>
      <c r="B163" s="57" t="s">
        <v>335</v>
      </c>
      <c r="C163" s="69" t="s">
        <v>270</v>
      </c>
      <c r="D163" s="42"/>
      <c r="E163" s="24"/>
      <c r="F163" s="281"/>
      <c r="G163" s="327">
        <v>0</v>
      </c>
      <c r="H163" s="313">
        <v>0</v>
      </c>
      <c r="I163" s="285"/>
      <c r="J163" s="102"/>
      <c r="K163" s="112"/>
      <c r="L163" s="102"/>
      <c r="N163" s="253">
        <v>0</v>
      </c>
      <c r="O163" s="267">
        <v>0</v>
      </c>
      <c r="Q163" s="255"/>
    </row>
    <row r="164" spans="1:17" s="23" customFormat="1" ht="15.75" hidden="1">
      <c r="A164" s="16" t="s">
        <v>55</v>
      </c>
      <c r="B164" s="46" t="s">
        <v>181</v>
      </c>
      <c r="C164" s="71" t="s">
        <v>270</v>
      </c>
      <c r="D164" s="42"/>
      <c r="E164" s="24"/>
      <c r="F164" s="281"/>
      <c r="G164" s="328">
        <v>0</v>
      </c>
      <c r="H164" s="311">
        <v>0</v>
      </c>
      <c r="I164" s="285"/>
      <c r="J164" s="102"/>
      <c r="K164" s="112"/>
      <c r="L164" s="102"/>
      <c r="N164" s="253">
        <v>0</v>
      </c>
      <c r="O164" s="267"/>
      <c r="Q164" s="255"/>
    </row>
    <row r="165" spans="1:17" s="23" customFormat="1" ht="15.75" hidden="1">
      <c r="A165" s="16" t="s">
        <v>58</v>
      </c>
      <c r="B165" s="46" t="s">
        <v>182</v>
      </c>
      <c r="C165" s="71" t="s">
        <v>270</v>
      </c>
      <c r="D165" s="42"/>
      <c r="E165" s="24"/>
      <c r="F165" s="281"/>
      <c r="G165" s="328">
        <v>0</v>
      </c>
      <c r="H165" s="311">
        <v>0</v>
      </c>
      <c r="I165" s="285"/>
      <c r="J165" s="102"/>
      <c r="K165" s="112"/>
      <c r="L165" s="102"/>
      <c r="N165" s="253">
        <v>0</v>
      </c>
      <c r="O165" s="267"/>
      <c r="Q165" s="255"/>
    </row>
    <row r="166" spans="1:17" s="23" customFormat="1" ht="15.75" hidden="1">
      <c r="A166" s="16" t="s">
        <v>59</v>
      </c>
      <c r="B166" s="46" t="s">
        <v>183</v>
      </c>
      <c r="C166" s="71" t="s">
        <v>270</v>
      </c>
      <c r="D166" s="42"/>
      <c r="E166" s="24"/>
      <c r="F166" s="281"/>
      <c r="G166" s="328">
        <v>0</v>
      </c>
      <c r="H166" s="311">
        <v>0</v>
      </c>
      <c r="I166" s="285"/>
      <c r="J166" s="102"/>
      <c r="K166" s="112"/>
      <c r="L166" s="102"/>
      <c r="N166" s="253">
        <v>0</v>
      </c>
      <c r="O166" s="267"/>
      <c r="Q166" s="255"/>
    </row>
    <row r="167" spans="1:17" s="23" customFormat="1" ht="15.75" hidden="1">
      <c r="A167" s="15" t="s">
        <v>160</v>
      </c>
      <c r="B167" s="47" t="s">
        <v>184</v>
      </c>
      <c r="C167" s="70" t="s">
        <v>270</v>
      </c>
      <c r="D167" s="42"/>
      <c r="E167" s="24"/>
      <c r="F167" s="281"/>
      <c r="G167" s="329">
        <v>0</v>
      </c>
      <c r="H167" s="310">
        <v>0</v>
      </c>
      <c r="I167" s="285"/>
      <c r="J167" s="102"/>
      <c r="K167" s="112"/>
      <c r="L167" s="102"/>
      <c r="N167" s="253">
        <v>0</v>
      </c>
      <c r="O167" s="267"/>
      <c r="Q167" s="255"/>
    </row>
    <row r="168" spans="1:17" s="23" customFormat="1" ht="15.75" hidden="1">
      <c r="A168" s="15" t="s">
        <v>163</v>
      </c>
      <c r="B168" s="47" t="s">
        <v>185</v>
      </c>
      <c r="C168" s="70" t="s">
        <v>270</v>
      </c>
      <c r="D168" s="42"/>
      <c r="E168" s="24"/>
      <c r="F168" s="281"/>
      <c r="G168" s="329">
        <v>0</v>
      </c>
      <c r="H168" s="310">
        <v>0</v>
      </c>
      <c r="I168" s="285"/>
      <c r="J168" s="102"/>
      <c r="K168" s="112"/>
      <c r="L168" s="102"/>
      <c r="N168" s="253">
        <v>0</v>
      </c>
      <c r="O168" s="267"/>
      <c r="Q168" s="255"/>
    </row>
    <row r="169" spans="1:17" s="23" customFormat="1" ht="15.75" hidden="1">
      <c r="A169" s="15" t="s">
        <v>164</v>
      </c>
      <c r="B169" s="47" t="s">
        <v>186</v>
      </c>
      <c r="C169" s="70" t="s">
        <v>270</v>
      </c>
      <c r="D169" s="42"/>
      <c r="E169" s="24"/>
      <c r="F169" s="281"/>
      <c r="G169" s="329">
        <v>0</v>
      </c>
      <c r="H169" s="310">
        <v>0</v>
      </c>
      <c r="I169" s="285"/>
      <c r="J169" s="102"/>
      <c r="K169" s="112"/>
      <c r="L169" s="102"/>
      <c r="N169" s="253">
        <v>0</v>
      </c>
      <c r="O169" s="267"/>
      <c r="Q169" s="255"/>
    </row>
    <row r="170" spans="1:17" s="23" customFormat="1" ht="15.75" hidden="1">
      <c r="A170" s="16" t="s">
        <v>60</v>
      </c>
      <c r="B170" s="46" t="s">
        <v>172</v>
      </c>
      <c r="C170" s="71" t="s">
        <v>270</v>
      </c>
      <c r="D170" s="42"/>
      <c r="E170" s="24"/>
      <c r="F170" s="281"/>
      <c r="G170" s="328">
        <v>0</v>
      </c>
      <c r="H170" s="311">
        <v>0</v>
      </c>
      <c r="I170" s="285"/>
      <c r="J170" s="102"/>
      <c r="K170" s="112"/>
      <c r="L170" s="102"/>
      <c r="N170" s="253">
        <v>0</v>
      </c>
      <c r="O170" s="267"/>
      <c r="Q170" s="255"/>
    </row>
    <row r="171" spans="1:17" s="23" customFormat="1" ht="15.75" hidden="1">
      <c r="A171" s="16" t="s">
        <v>61</v>
      </c>
      <c r="B171" s="46" t="s">
        <v>187</v>
      </c>
      <c r="C171" s="71"/>
      <c r="D171" s="42"/>
      <c r="E171" s="24"/>
      <c r="F171" s="281"/>
      <c r="G171" s="328">
        <v>0</v>
      </c>
      <c r="H171" s="311">
        <v>0</v>
      </c>
      <c r="I171" s="285"/>
      <c r="J171" s="102"/>
      <c r="K171" s="112"/>
      <c r="L171" s="102"/>
      <c r="N171" s="253">
        <v>0</v>
      </c>
      <c r="O171" s="267">
        <v>0</v>
      </c>
      <c r="Q171" s="255"/>
    </row>
    <row r="172" spans="1:17" s="23" customFormat="1" ht="15.75">
      <c r="A172" s="16" t="s">
        <v>136</v>
      </c>
      <c r="B172" s="46" t="s">
        <v>188</v>
      </c>
      <c r="C172" s="71" t="s">
        <v>270</v>
      </c>
      <c r="D172" s="42"/>
      <c r="E172" s="24"/>
      <c r="F172" s="281"/>
      <c r="G172" s="317">
        <f>G173+G175</f>
        <v>24.44</v>
      </c>
      <c r="H172" s="317">
        <f>H173+H175</f>
        <v>27.858000000000001</v>
      </c>
      <c r="I172" s="285"/>
      <c r="J172" s="102"/>
      <c r="K172" s="112"/>
      <c r="L172" s="102"/>
      <c r="N172" s="253">
        <v>0</v>
      </c>
      <c r="O172" s="267">
        <v>0</v>
      </c>
      <c r="Q172" s="255"/>
    </row>
    <row r="173" spans="1:17" s="23" customFormat="1" ht="25.5">
      <c r="A173" s="15" t="s">
        <v>151</v>
      </c>
      <c r="B173" s="47" t="s">
        <v>189</v>
      </c>
      <c r="C173" s="70" t="s">
        <v>270</v>
      </c>
      <c r="D173" s="42"/>
      <c r="E173" s="24"/>
      <c r="F173" s="281"/>
      <c r="G173" s="322">
        <v>24.44</v>
      </c>
      <c r="H173" s="322">
        <v>27.858000000000001</v>
      </c>
      <c r="I173" s="285"/>
      <c r="J173" s="102"/>
      <c r="K173" s="112"/>
      <c r="L173" s="102"/>
      <c r="N173" s="253">
        <v>0</v>
      </c>
      <c r="O173" s="267">
        <v>0</v>
      </c>
      <c r="Q173" s="255"/>
    </row>
    <row r="174" spans="1:17" s="23" customFormat="1" ht="15.75">
      <c r="A174" s="15"/>
      <c r="B174" s="51" t="s">
        <v>191</v>
      </c>
      <c r="C174" s="70" t="s">
        <v>270</v>
      </c>
      <c r="D174" s="42"/>
      <c r="E174" s="24"/>
      <c r="F174" s="281"/>
      <c r="G174" s="322">
        <v>0</v>
      </c>
      <c r="H174" s="277">
        <v>0.44700000000000001</v>
      </c>
      <c r="I174" s="285"/>
      <c r="J174" s="102"/>
      <c r="K174" s="112"/>
      <c r="L174" s="102"/>
      <c r="N174" s="253">
        <v>0</v>
      </c>
      <c r="O174" s="267">
        <v>0</v>
      </c>
      <c r="Q174" s="255"/>
    </row>
    <row r="175" spans="1:17" s="23" customFormat="1" ht="15.75">
      <c r="A175" s="15" t="s">
        <v>152</v>
      </c>
      <c r="B175" s="47" t="s">
        <v>190</v>
      </c>
      <c r="C175" s="70" t="s">
        <v>270</v>
      </c>
      <c r="D175" s="42"/>
      <c r="E175" s="24"/>
      <c r="F175" s="281"/>
      <c r="G175" s="322">
        <v>0</v>
      </c>
      <c r="H175" s="277">
        <v>0</v>
      </c>
      <c r="I175" s="285"/>
      <c r="J175" s="102"/>
      <c r="K175" s="112"/>
      <c r="L175" s="102"/>
      <c r="N175" s="253">
        <v>0</v>
      </c>
      <c r="O175" s="267">
        <v>0</v>
      </c>
      <c r="Q175" s="255"/>
    </row>
    <row r="176" spans="1:17" s="23" customFormat="1" ht="15.75">
      <c r="A176" s="15"/>
      <c r="B176" s="51" t="s">
        <v>191</v>
      </c>
      <c r="C176" s="70" t="s">
        <v>270</v>
      </c>
      <c r="D176" s="68"/>
      <c r="E176" s="34"/>
      <c r="F176" s="286"/>
      <c r="G176" s="322">
        <v>0</v>
      </c>
      <c r="H176" s="277">
        <v>0</v>
      </c>
      <c r="I176" s="287"/>
      <c r="J176" s="105"/>
      <c r="K176" s="115"/>
      <c r="L176" s="105"/>
      <c r="N176" s="253">
        <v>0</v>
      </c>
      <c r="O176" s="267">
        <v>0</v>
      </c>
      <c r="Q176" s="255"/>
    </row>
    <row r="177" spans="1:17" s="23" customFormat="1" ht="15.75">
      <c r="A177" s="16" t="s">
        <v>137</v>
      </c>
      <c r="B177" s="46" t="s">
        <v>192</v>
      </c>
      <c r="C177" s="71" t="s">
        <v>270</v>
      </c>
      <c r="D177" s="68"/>
      <c r="E177" s="34"/>
      <c r="F177" s="286"/>
      <c r="G177" s="317">
        <f>G178+G180+G185+G187+G189+G191+G193+G195+G197+G199</f>
        <v>36.983000000000004</v>
      </c>
      <c r="H177" s="278">
        <f>H178+H180+H185+H187+H189+H191+H193+H195+H197+H199</f>
        <v>55.57</v>
      </c>
      <c r="I177" s="287"/>
      <c r="J177" s="105"/>
      <c r="K177" s="115"/>
      <c r="L177" s="105"/>
      <c r="N177" s="253">
        <v>0</v>
      </c>
      <c r="O177" s="267">
        <v>0</v>
      </c>
      <c r="Q177" s="255"/>
    </row>
    <row r="178" spans="1:17" s="23" customFormat="1" ht="15.75">
      <c r="A178" s="15" t="s">
        <v>155</v>
      </c>
      <c r="B178" s="47" t="s">
        <v>193</v>
      </c>
      <c r="C178" s="70" t="s">
        <v>270</v>
      </c>
      <c r="D178" s="68"/>
      <c r="E178" s="34"/>
      <c r="F178" s="286"/>
      <c r="G178" s="257">
        <v>0</v>
      </c>
      <c r="H178" s="257">
        <v>0</v>
      </c>
      <c r="I178" s="287"/>
      <c r="J178" s="105"/>
      <c r="K178" s="115"/>
      <c r="L178" s="105"/>
      <c r="N178" s="253">
        <v>0</v>
      </c>
      <c r="O178" s="267">
        <v>0</v>
      </c>
      <c r="Q178" s="255"/>
    </row>
    <row r="179" spans="1:17" s="23" customFormat="1" ht="15.75">
      <c r="A179" s="15"/>
      <c r="B179" s="51" t="s">
        <v>191</v>
      </c>
      <c r="C179" s="70" t="s">
        <v>270</v>
      </c>
      <c r="D179" s="68"/>
      <c r="E179" s="34"/>
      <c r="F179" s="286"/>
      <c r="G179" s="257">
        <v>0</v>
      </c>
      <c r="H179" s="257">
        <v>0</v>
      </c>
      <c r="I179" s="287"/>
      <c r="J179" s="105"/>
      <c r="K179" s="115"/>
      <c r="L179" s="105"/>
      <c r="N179" s="253">
        <v>0</v>
      </c>
      <c r="O179" s="267">
        <v>0</v>
      </c>
      <c r="Q179" s="255"/>
    </row>
    <row r="180" spans="1:17" s="23" customFormat="1" ht="15.75">
      <c r="A180" s="15" t="s">
        <v>156</v>
      </c>
      <c r="B180" s="47" t="s">
        <v>194</v>
      </c>
      <c r="C180" s="70" t="s">
        <v>270</v>
      </c>
      <c r="D180" s="42"/>
      <c r="E180" s="24"/>
      <c r="F180" s="281"/>
      <c r="G180" s="257">
        <v>0</v>
      </c>
      <c r="H180" s="257">
        <v>0</v>
      </c>
      <c r="I180" s="287"/>
      <c r="J180" s="105"/>
      <c r="K180" s="115"/>
      <c r="L180" s="105"/>
      <c r="N180" s="253">
        <v>0</v>
      </c>
      <c r="O180" s="267">
        <v>0</v>
      </c>
      <c r="P180" s="288"/>
      <c r="Q180" s="255"/>
    </row>
    <row r="181" spans="1:17" s="23" customFormat="1" ht="16.5" thickBot="1">
      <c r="A181" s="15"/>
      <c r="B181" s="47" t="s">
        <v>195</v>
      </c>
      <c r="C181" s="70" t="s">
        <v>270</v>
      </c>
      <c r="D181" s="42"/>
      <c r="E181" s="24"/>
      <c r="F181" s="281"/>
      <c r="G181" s="257">
        <v>0</v>
      </c>
      <c r="H181" s="257">
        <v>0</v>
      </c>
      <c r="I181" s="287"/>
      <c r="J181" s="105"/>
      <c r="K181" s="115"/>
      <c r="L181" s="105"/>
      <c r="N181" s="253">
        <v>0</v>
      </c>
      <c r="O181" s="267">
        <v>0</v>
      </c>
      <c r="Q181" s="255"/>
    </row>
    <row r="182" spans="1:17" s="7" customFormat="1" ht="15.6" customHeight="1" thickBot="1">
      <c r="A182" s="15"/>
      <c r="B182" s="51" t="s">
        <v>191</v>
      </c>
      <c r="C182" s="70" t="s">
        <v>270</v>
      </c>
      <c r="D182" s="43"/>
      <c r="E182" s="12"/>
      <c r="F182" s="283"/>
      <c r="G182" s="257">
        <v>0</v>
      </c>
      <c r="H182" s="257">
        <v>0</v>
      </c>
      <c r="I182" s="289"/>
      <c r="J182" s="106"/>
      <c r="K182" s="116"/>
      <c r="L182" s="106"/>
      <c r="N182" s="253">
        <v>0</v>
      </c>
      <c r="O182" s="267">
        <v>0</v>
      </c>
      <c r="Q182" s="249"/>
    </row>
    <row r="183" spans="1:17" s="7" customFormat="1" ht="15.6" customHeight="1">
      <c r="A183" s="15"/>
      <c r="B183" s="47" t="s">
        <v>196</v>
      </c>
      <c r="C183" s="70" t="s">
        <v>270</v>
      </c>
      <c r="D183" s="43"/>
      <c r="E183" s="12"/>
      <c r="F183" s="283"/>
      <c r="G183" s="319">
        <v>0</v>
      </c>
      <c r="H183" s="319">
        <v>0</v>
      </c>
      <c r="I183" s="290"/>
      <c r="J183" s="107"/>
      <c r="K183" s="117"/>
      <c r="L183" s="107"/>
      <c r="N183" s="253">
        <v>0</v>
      </c>
      <c r="O183" s="267">
        <v>0</v>
      </c>
      <c r="Q183" s="249"/>
    </row>
    <row r="184" spans="1:17" ht="15.75">
      <c r="A184" s="15"/>
      <c r="B184" s="51" t="s">
        <v>191</v>
      </c>
      <c r="C184" s="70" t="s">
        <v>270</v>
      </c>
      <c r="D184" s="43"/>
      <c r="E184" s="12"/>
      <c r="F184" s="283"/>
      <c r="G184" s="319">
        <v>0</v>
      </c>
      <c r="H184" s="319">
        <v>0</v>
      </c>
      <c r="I184" s="284"/>
      <c r="J184" s="101"/>
      <c r="K184" s="111"/>
      <c r="L184" s="101"/>
      <c r="M184" s="1"/>
      <c r="N184" s="253">
        <v>0</v>
      </c>
      <c r="O184" s="267">
        <v>0</v>
      </c>
      <c r="P184" s="1"/>
      <c r="Q184" s="241"/>
    </row>
    <row r="185" spans="1:17" ht="15.75">
      <c r="A185" s="15" t="s">
        <v>211</v>
      </c>
      <c r="B185" s="47" t="s">
        <v>197</v>
      </c>
      <c r="C185" s="70" t="s">
        <v>270</v>
      </c>
      <c r="D185" s="43"/>
      <c r="E185" s="12"/>
      <c r="F185" s="283"/>
      <c r="G185" s="322">
        <v>6.5</v>
      </c>
      <c r="H185" s="322">
        <v>13.401</v>
      </c>
      <c r="I185" s="284"/>
      <c r="J185" s="101"/>
      <c r="K185" s="111"/>
      <c r="L185" s="101"/>
      <c r="M185" s="1"/>
      <c r="N185" s="253">
        <v>0</v>
      </c>
      <c r="O185" s="267">
        <v>0</v>
      </c>
      <c r="P185" s="1"/>
      <c r="Q185" s="241"/>
    </row>
    <row r="186" spans="1:17" ht="15.75">
      <c r="A186" s="15"/>
      <c r="B186" s="51" t="s">
        <v>191</v>
      </c>
      <c r="C186" s="70" t="s">
        <v>270</v>
      </c>
      <c r="D186" s="43"/>
      <c r="E186" s="12"/>
      <c r="F186" s="283"/>
      <c r="G186" s="322">
        <v>0</v>
      </c>
      <c r="H186" s="322">
        <v>0</v>
      </c>
      <c r="I186" s="284"/>
      <c r="J186" s="101"/>
      <c r="K186" s="111"/>
      <c r="L186" s="101"/>
      <c r="M186" s="1"/>
      <c r="N186" s="253">
        <v>0</v>
      </c>
      <c r="O186" s="267">
        <v>0</v>
      </c>
      <c r="P186" s="1"/>
      <c r="Q186" s="241"/>
    </row>
    <row r="187" spans="1:17" ht="15.75">
      <c r="A187" s="15" t="s">
        <v>212</v>
      </c>
      <c r="B187" s="47" t="s">
        <v>198</v>
      </c>
      <c r="C187" s="70" t="s">
        <v>270</v>
      </c>
      <c r="D187" s="43"/>
      <c r="E187" s="12"/>
      <c r="F187" s="283"/>
      <c r="G187" s="322">
        <v>0</v>
      </c>
      <c r="H187" s="322">
        <v>0</v>
      </c>
      <c r="I187" s="284"/>
      <c r="J187" s="101"/>
      <c r="K187" s="111"/>
      <c r="L187" s="101"/>
      <c r="M187" s="1"/>
      <c r="N187" s="253">
        <v>0</v>
      </c>
      <c r="O187" s="267">
        <v>0</v>
      </c>
      <c r="P187" s="1"/>
      <c r="Q187" s="241"/>
    </row>
    <row r="188" spans="1:17" ht="15.75">
      <c r="A188" s="15"/>
      <c r="B188" s="51" t="s">
        <v>191</v>
      </c>
      <c r="C188" s="70" t="s">
        <v>270</v>
      </c>
      <c r="D188" s="43"/>
      <c r="E188" s="12"/>
      <c r="F188" s="283"/>
      <c r="G188" s="322">
        <v>0</v>
      </c>
      <c r="H188" s="322">
        <v>0</v>
      </c>
      <c r="I188" s="284"/>
      <c r="J188" s="101"/>
      <c r="K188" s="111"/>
      <c r="L188" s="101"/>
      <c r="M188" s="1"/>
      <c r="N188" s="253">
        <v>0</v>
      </c>
      <c r="O188" s="267">
        <v>0</v>
      </c>
      <c r="P188" s="1"/>
      <c r="Q188" s="241"/>
    </row>
    <row r="189" spans="1:17" ht="15.75">
      <c r="A189" s="15" t="s">
        <v>213</v>
      </c>
      <c r="B189" s="47" t="s">
        <v>199</v>
      </c>
      <c r="C189" s="70" t="s">
        <v>270</v>
      </c>
      <c r="D189" s="43"/>
      <c r="E189" s="12"/>
      <c r="F189" s="283"/>
      <c r="G189" s="322">
        <v>0</v>
      </c>
      <c r="H189" s="322">
        <v>0</v>
      </c>
      <c r="I189" s="284"/>
      <c r="J189" s="101"/>
      <c r="K189" s="111"/>
      <c r="L189" s="101"/>
      <c r="M189" s="1"/>
      <c r="N189" s="253">
        <v>0</v>
      </c>
      <c r="O189" s="267">
        <v>0</v>
      </c>
      <c r="P189" s="1"/>
      <c r="Q189" s="241"/>
    </row>
    <row r="190" spans="1:17" ht="15.75">
      <c r="A190" s="15"/>
      <c r="B190" s="51" t="s">
        <v>191</v>
      </c>
      <c r="C190" s="70" t="s">
        <v>270</v>
      </c>
      <c r="D190" s="43"/>
      <c r="E190" s="12"/>
      <c r="F190" s="283"/>
      <c r="G190" s="322">
        <v>0</v>
      </c>
      <c r="H190" s="322">
        <v>0</v>
      </c>
      <c r="I190" s="284"/>
      <c r="J190" s="101"/>
      <c r="K190" s="111"/>
      <c r="L190" s="101"/>
      <c r="M190" s="1"/>
      <c r="N190" s="253">
        <v>0</v>
      </c>
      <c r="O190" s="267">
        <v>0</v>
      </c>
      <c r="P190" s="1"/>
      <c r="Q190" s="241"/>
    </row>
    <row r="191" spans="1:17" ht="15.75">
      <c r="A191" s="15" t="s">
        <v>214</v>
      </c>
      <c r="B191" s="47" t="s">
        <v>336</v>
      </c>
      <c r="C191" s="70" t="s">
        <v>270</v>
      </c>
      <c r="D191" s="43"/>
      <c r="E191" s="12"/>
      <c r="F191" s="283"/>
      <c r="G191" s="322">
        <v>0</v>
      </c>
      <c r="H191" s="322">
        <v>0</v>
      </c>
      <c r="I191" s="284"/>
      <c r="J191" s="101"/>
      <c r="K191" s="111"/>
      <c r="L191" s="101"/>
      <c r="M191" s="1"/>
      <c r="N191" s="253">
        <v>0</v>
      </c>
      <c r="O191" s="267">
        <v>0</v>
      </c>
      <c r="P191" s="1"/>
      <c r="Q191" s="241"/>
    </row>
    <row r="192" spans="1:17" ht="15.75">
      <c r="A192" s="15"/>
      <c r="B192" s="51" t="s">
        <v>191</v>
      </c>
      <c r="C192" s="70" t="s">
        <v>270</v>
      </c>
      <c r="D192" s="43"/>
      <c r="E192" s="12"/>
      <c r="F192" s="283"/>
      <c r="G192" s="322">
        <v>0</v>
      </c>
      <c r="H192" s="322">
        <v>0</v>
      </c>
      <c r="I192" s="284"/>
      <c r="J192" s="101"/>
      <c r="K192" s="111"/>
      <c r="L192" s="101"/>
      <c r="M192" s="1"/>
      <c r="N192" s="253">
        <v>0</v>
      </c>
      <c r="O192" s="267">
        <v>0</v>
      </c>
      <c r="P192" s="1"/>
      <c r="Q192" s="241"/>
    </row>
    <row r="193" spans="1:17" ht="15.75">
      <c r="A193" s="15" t="s">
        <v>215</v>
      </c>
      <c r="B193" s="47" t="s">
        <v>201</v>
      </c>
      <c r="C193" s="70" t="s">
        <v>270</v>
      </c>
      <c r="D193" s="43"/>
      <c r="E193" s="12"/>
      <c r="F193" s="283"/>
      <c r="G193" s="322">
        <v>3.181</v>
      </c>
      <c r="H193" s="322">
        <v>3.5169999999999999</v>
      </c>
      <c r="I193" s="284"/>
      <c r="J193" s="101"/>
      <c r="K193" s="111"/>
      <c r="L193" s="101"/>
      <c r="M193" s="1"/>
      <c r="N193" s="253">
        <v>0</v>
      </c>
      <c r="O193" s="267">
        <v>0</v>
      </c>
      <c r="P193" s="1"/>
      <c r="Q193" s="241"/>
    </row>
    <row r="194" spans="1:17" ht="15.75">
      <c r="A194" s="15"/>
      <c r="B194" s="51" t="s">
        <v>191</v>
      </c>
      <c r="C194" s="70" t="s">
        <v>270</v>
      </c>
      <c r="D194" s="43"/>
      <c r="E194" s="12"/>
      <c r="F194" s="283"/>
      <c r="G194" s="319">
        <v>0</v>
      </c>
      <c r="H194" s="319">
        <v>0</v>
      </c>
      <c r="I194" s="284"/>
      <c r="J194" s="101"/>
      <c r="K194" s="111"/>
      <c r="L194" s="101"/>
      <c r="M194" s="1"/>
      <c r="N194" s="253">
        <v>0</v>
      </c>
      <c r="O194" s="267">
        <v>0</v>
      </c>
      <c r="P194" s="1"/>
      <c r="Q194" s="241"/>
    </row>
    <row r="195" spans="1:17" ht="15.75">
      <c r="A195" s="15" t="s">
        <v>216</v>
      </c>
      <c r="B195" s="47" t="s">
        <v>202</v>
      </c>
      <c r="C195" s="70" t="s">
        <v>270</v>
      </c>
      <c r="D195" s="43"/>
      <c r="E195" s="12"/>
      <c r="F195" s="283"/>
      <c r="G195" s="322">
        <v>7.0019999999999998</v>
      </c>
      <c r="H195" s="322">
        <v>21.24</v>
      </c>
      <c r="I195" s="284"/>
      <c r="J195" s="101"/>
      <c r="K195" s="111"/>
      <c r="L195" s="101"/>
      <c r="M195" s="1"/>
      <c r="N195" s="253">
        <v>0</v>
      </c>
      <c r="O195" s="267">
        <v>0</v>
      </c>
      <c r="P195" s="1"/>
      <c r="Q195" s="241"/>
    </row>
    <row r="196" spans="1:17" ht="15.75">
      <c r="A196" s="75"/>
      <c r="B196" s="51" t="s">
        <v>191</v>
      </c>
      <c r="C196" s="70" t="s">
        <v>270</v>
      </c>
      <c r="D196" s="43"/>
      <c r="E196" s="12"/>
      <c r="F196" s="283"/>
      <c r="G196" s="319">
        <v>0</v>
      </c>
      <c r="H196" s="319">
        <v>0</v>
      </c>
      <c r="I196" s="284"/>
      <c r="J196" s="101"/>
      <c r="K196" s="111"/>
      <c r="L196" s="101"/>
      <c r="M196" s="1"/>
      <c r="N196" s="253">
        <v>0</v>
      </c>
      <c r="O196" s="267">
        <v>0</v>
      </c>
    </row>
    <row r="197" spans="1:17" ht="15.75">
      <c r="A197" s="75" t="s">
        <v>217</v>
      </c>
      <c r="B197" s="52" t="s">
        <v>203</v>
      </c>
      <c r="C197" s="70" t="s">
        <v>270</v>
      </c>
      <c r="D197" s="43"/>
      <c r="E197" s="12"/>
      <c r="F197" s="283"/>
      <c r="G197" s="322">
        <v>0</v>
      </c>
      <c r="H197" s="322">
        <v>0</v>
      </c>
      <c r="I197" s="284"/>
      <c r="J197" s="101"/>
      <c r="K197" s="111"/>
      <c r="L197" s="101"/>
      <c r="M197" s="1"/>
      <c r="N197" s="253">
        <v>0</v>
      </c>
      <c r="O197" s="267">
        <v>0</v>
      </c>
    </row>
    <row r="198" spans="1:17" ht="15.75">
      <c r="A198" s="75"/>
      <c r="B198" s="51" t="s">
        <v>191</v>
      </c>
      <c r="C198" s="70" t="s">
        <v>270</v>
      </c>
      <c r="D198" s="43"/>
      <c r="E198" s="12"/>
      <c r="F198" s="283"/>
      <c r="G198" s="322">
        <v>0</v>
      </c>
      <c r="H198" s="322">
        <v>0</v>
      </c>
      <c r="I198" s="284"/>
      <c r="J198" s="101"/>
      <c r="K198" s="111"/>
      <c r="L198" s="101"/>
      <c r="M198" s="1"/>
      <c r="N198" s="253">
        <v>0</v>
      </c>
      <c r="O198" s="267">
        <v>0</v>
      </c>
    </row>
    <row r="199" spans="1:17" ht="15.75">
      <c r="A199" s="15" t="s">
        <v>218</v>
      </c>
      <c r="B199" s="47" t="s">
        <v>348</v>
      </c>
      <c r="C199" s="70" t="s">
        <v>270</v>
      </c>
      <c r="D199" s="43"/>
      <c r="E199" s="12"/>
      <c r="F199" s="283"/>
      <c r="G199" s="323">
        <v>20.3</v>
      </c>
      <c r="H199" s="323">
        <v>17.411999999999999</v>
      </c>
      <c r="I199" s="284"/>
      <c r="J199" s="101"/>
      <c r="K199" s="111"/>
      <c r="L199" s="101"/>
      <c r="M199" s="1"/>
      <c r="N199" s="253">
        <v>0</v>
      </c>
      <c r="O199" s="267">
        <v>0</v>
      </c>
    </row>
    <row r="200" spans="1:17" ht="15.75">
      <c r="A200" s="97"/>
      <c r="B200" s="51" t="s">
        <v>191</v>
      </c>
      <c r="C200" s="70" t="s">
        <v>270</v>
      </c>
      <c r="D200" s="43"/>
      <c r="E200" s="291"/>
      <c r="F200" s="292"/>
      <c r="G200" s="323">
        <v>0</v>
      </c>
      <c r="H200" s="323">
        <v>0</v>
      </c>
      <c r="I200" s="284"/>
      <c r="J200" s="101"/>
      <c r="K200" s="111"/>
      <c r="L200" s="101"/>
      <c r="M200" s="1"/>
      <c r="N200" s="253">
        <v>0</v>
      </c>
      <c r="O200" s="267">
        <v>0</v>
      </c>
    </row>
    <row r="201" spans="1:17" ht="16.5" thickBot="1">
      <c r="A201" s="41">
        <v>9</v>
      </c>
      <c r="B201" s="53" t="s">
        <v>210</v>
      </c>
      <c r="C201" s="74" t="s">
        <v>72</v>
      </c>
      <c r="D201" s="43"/>
      <c r="E201" s="291"/>
      <c r="F201" s="292"/>
      <c r="G201" s="293">
        <f>G100/G20*100</f>
        <v>100</v>
      </c>
      <c r="H201" s="293">
        <f>H100/H20*100</f>
        <v>100</v>
      </c>
      <c r="I201" s="284"/>
      <c r="J201" s="101"/>
      <c r="K201" s="111"/>
      <c r="L201" s="101"/>
      <c r="M201" s="1"/>
      <c r="N201" s="253">
        <v>0</v>
      </c>
      <c r="O201" s="254"/>
    </row>
    <row r="202" spans="1:17" ht="16.5" thickBot="1">
      <c r="A202" s="91"/>
      <c r="B202" s="92" t="s">
        <v>73</v>
      </c>
      <c r="C202" s="82"/>
      <c r="D202" s="43"/>
      <c r="E202" s="291"/>
      <c r="F202" s="292"/>
      <c r="G202" s="312"/>
      <c r="H202" s="312"/>
      <c r="I202" s="284"/>
      <c r="J202" s="101"/>
      <c r="K202" s="111"/>
      <c r="L202" s="101"/>
      <c r="M202" s="1"/>
      <c r="N202" s="253">
        <v>0</v>
      </c>
      <c r="O202" s="240"/>
    </row>
    <row r="203" spans="1:17" ht="15.75">
      <c r="A203" s="86">
        <v>1</v>
      </c>
      <c r="B203" s="57" t="s">
        <v>78</v>
      </c>
      <c r="C203" s="87"/>
      <c r="D203" s="43"/>
      <c r="E203" s="291"/>
      <c r="F203" s="292"/>
      <c r="G203" s="336"/>
      <c r="H203" s="332"/>
      <c r="I203" s="284"/>
      <c r="J203" s="101"/>
      <c r="K203" s="111"/>
      <c r="L203" s="101"/>
      <c r="M203" s="1"/>
      <c r="N203" s="253">
        <v>0</v>
      </c>
      <c r="O203" s="240"/>
    </row>
    <row r="204" spans="1:17" ht="25.5">
      <c r="A204" s="15"/>
      <c r="B204" s="46" t="s">
        <v>204</v>
      </c>
      <c r="C204" s="71" t="s">
        <v>337</v>
      </c>
      <c r="D204" s="43"/>
      <c r="E204" s="291"/>
      <c r="F204" s="292"/>
      <c r="G204" s="340">
        <v>165.34979999999999</v>
      </c>
      <c r="H204" s="341">
        <v>170.741828</v>
      </c>
      <c r="I204" s="284"/>
      <c r="J204" s="101"/>
      <c r="K204" s="111"/>
      <c r="L204" s="101"/>
      <c r="M204" s="1"/>
      <c r="N204" s="253">
        <v>0</v>
      </c>
      <c r="O204" s="240"/>
    </row>
    <row r="205" spans="1:17" ht="15.75">
      <c r="A205" s="15"/>
      <c r="B205" s="47" t="s">
        <v>205</v>
      </c>
      <c r="C205" s="70" t="s">
        <v>337</v>
      </c>
      <c r="D205" s="43"/>
      <c r="E205" s="291"/>
      <c r="F205" s="292"/>
      <c r="G205" s="342"/>
      <c r="H205" s="343"/>
      <c r="I205" s="284"/>
      <c r="J205" s="101"/>
      <c r="K205" s="111"/>
      <c r="L205" s="101"/>
      <c r="M205" s="1"/>
      <c r="N205" s="253">
        <v>0</v>
      </c>
      <c r="O205" s="240"/>
    </row>
    <row r="206" spans="1:17" ht="15.75">
      <c r="A206" s="15"/>
      <c r="B206" s="46" t="s">
        <v>85</v>
      </c>
      <c r="C206" s="70" t="s">
        <v>337</v>
      </c>
      <c r="D206" s="43"/>
      <c r="E206" s="291"/>
      <c r="F206" s="292"/>
      <c r="G206" s="344">
        <v>20.900099999999998</v>
      </c>
      <c r="H206" s="333">
        <v>19.115518000000002</v>
      </c>
      <c r="I206" s="284"/>
      <c r="J206" s="101"/>
      <c r="K206" s="111"/>
      <c r="L206" s="101"/>
      <c r="M206" s="1"/>
      <c r="N206" s="253">
        <v>0</v>
      </c>
      <c r="O206" s="240"/>
    </row>
    <row r="207" spans="1:17" ht="15.75">
      <c r="A207" s="15"/>
      <c r="B207" s="46" t="s">
        <v>206</v>
      </c>
      <c r="C207" s="71" t="s">
        <v>81</v>
      </c>
      <c r="D207" s="43"/>
      <c r="E207" s="291"/>
      <c r="F207" s="292"/>
      <c r="G207" s="345">
        <v>20.654683813986217</v>
      </c>
      <c r="H207" s="346">
        <v>22.841999999999999</v>
      </c>
      <c r="I207" s="284"/>
      <c r="J207" s="101"/>
      <c r="K207" s="111"/>
      <c r="L207" s="101"/>
      <c r="M207" s="1"/>
      <c r="N207" s="253">
        <v>0</v>
      </c>
      <c r="O207" s="240"/>
    </row>
    <row r="208" spans="1:17" ht="15.75">
      <c r="A208" s="15"/>
      <c r="B208" s="47" t="s">
        <v>207</v>
      </c>
      <c r="C208" s="70" t="s">
        <v>81</v>
      </c>
      <c r="D208" s="43"/>
      <c r="E208" s="291"/>
      <c r="F208" s="292"/>
      <c r="G208" s="342"/>
      <c r="H208" s="347"/>
      <c r="I208" s="284"/>
      <c r="J208" s="101"/>
      <c r="K208" s="111"/>
      <c r="L208" s="101"/>
      <c r="M208" s="1"/>
      <c r="N208" s="253">
        <v>0</v>
      </c>
      <c r="O208" s="240"/>
    </row>
    <row r="209" spans="1:15" ht="25.5">
      <c r="A209" s="15"/>
      <c r="B209" s="46" t="s">
        <v>208</v>
      </c>
      <c r="C209" s="71" t="s">
        <v>82</v>
      </c>
      <c r="D209" s="294"/>
      <c r="E209" s="295"/>
      <c r="F209" s="296"/>
      <c r="G209" s="348">
        <v>3225.2</v>
      </c>
      <c r="H209" s="349">
        <v>3701.3890999999999</v>
      </c>
      <c r="I209" s="297"/>
      <c r="J209" s="298"/>
      <c r="K209" s="299"/>
      <c r="L209" s="298"/>
      <c r="M209" s="1"/>
      <c r="N209" s="253">
        <v>0</v>
      </c>
      <c r="O209" s="240"/>
    </row>
    <row r="210" spans="1:15" ht="15.75">
      <c r="A210" s="15"/>
      <c r="B210" s="46" t="s">
        <v>338</v>
      </c>
      <c r="C210" s="71" t="s">
        <v>270</v>
      </c>
      <c r="D210" s="300"/>
      <c r="E210" s="301"/>
      <c r="F210" s="302"/>
      <c r="G210" s="338">
        <f>G18</f>
        <v>215.75399999999999</v>
      </c>
      <c r="H210" s="333">
        <f>H24</f>
        <v>238.47059593999998</v>
      </c>
      <c r="I210" s="303"/>
      <c r="J210" s="160"/>
      <c r="K210" s="160"/>
      <c r="L210" s="160"/>
      <c r="M210" s="1"/>
      <c r="N210" s="304">
        <v>0</v>
      </c>
      <c r="O210" s="240"/>
    </row>
    <row r="211" spans="1:15" ht="15.75" hidden="1">
      <c r="A211" s="16">
        <v>2</v>
      </c>
      <c r="B211" s="46" t="s">
        <v>79</v>
      </c>
      <c r="C211" s="70"/>
      <c r="D211" s="300"/>
      <c r="E211" s="301"/>
      <c r="F211" s="302"/>
      <c r="G211" s="337"/>
      <c r="H211" s="334"/>
      <c r="I211" s="303"/>
      <c r="J211" s="160"/>
      <c r="K211" s="160"/>
      <c r="L211" s="160"/>
      <c r="M211" s="1"/>
      <c r="N211" s="253">
        <v>0</v>
      </c>
      <c r="O211" s="240"/>
    </row>
    <row r="212" spans="1:15" ht="15.75" hidden="1">
      <c r="A212" s="15"/>
      <c r="B212" s="46" t="s">
        <v>86</v>
      </c>
      <c r="C212" s="71" t="s">
        <v>81</v>
      </c>
      <c r="D212" s="300"/>
      <c r="E212" s="301"/>
      <c r="F212" s="302"/>
      <c r="G212" s="337"/>
      <c r="H212" s="334"/>
      <c r="I212" s="303"/>
      <c r="J212" s="160"/>
      <c r="K212" s="160"/>
      <c r="L212" s="160"/>
      <c r="M212" s="1"/>
      <c r="N212" s="253">
        <v>0</v>
      </c>
    </row>
    <row r="213" spans="1:15" ht="15.75" hidden="1">
      <c r="A213" s="37"/>
      <c r="B213" s="47" t="s">
        <v>87</v>
      </c>
      <c r="C213" s="70" t="s">
        <v>81</v>
      </c>
      <c r="D213" s="300"/>
      <c r="E213" s="301"/>
      <c r="F213" s="302"/>
      <c r="G213" s="337"/>
      <c r="H213" s="334"/>
      <c r="I213" s="303"/>
      <c r="J213" s="160"/>
      <c r="K213" s="160"/>
      <c r="L213" s="160"/>
      <c r="M213" s="1"/>
      <c r="N213" s="253">
        <v>0</v>
      </c>
    </row>
    <row r="214" spans="1:15" ht="15.75" hidden="1">
      <c r="A214" s="37"/>
      <c r="B214" s="47" t="s">
        <v>88</v>
      </c>
      <c r="C214" s="70" t="s">
        <v>80</v>
      </c>
      <c r="D214" s="300"/>
      <c r="E214" s="301"/>
      <c r="F214" s="302"/>
      <c r="G214" s="337"/>
      <c r="H214" s="334"/>
      <c r="I214" s="303"/>
      <c r="J214" s="160"/>
      <c r="K214" s="160"/>
      <c r="L214" s="160"/>
      <c r="M214" s="1"/>
      <c r="N214" s="253">
        <v>0</v>
      </c>
    </row>
    <row r="215" spans="1:15" ht="15.75" hidden="1">
      <c r="A215" s="37"/>
      <c r="B215" s="46" t="s">
        <v>74</v>
      </c>
      <c r="C215" s="70"/>
      <c r="D215" s="300"/>
      <c r="E215" s="301"/>
      <c r="F215" s="302"/>
      <c r="G215" s="337"/>
      <c r="H215" s="334"/>
      <c r="I215" s="303"/>
      <c r="J215" s="160"/>
      <c r="K215" s="160"/>
      <c r="L215" s="160"/>
      <c r="M215" s="1"/>
      <c r="N215" s="253">
        <v>0</v>
      </c>
    </row>
    <row r="216" spans="1:15" ht="15.75" hidden="1">
      <c r="A216" s="37"/>
      <c r="B216" s="47" t="s">
        <v>89</v>
      </c>
      <c r="C216" s="70" t="s">
        <v>80</v>
      </c>
      <c r="D216" s="300"/>
      <c r="E216" s="301"/>
      <c r="F216" s="302"/>
      <c r="G216" s="337"/>
      <c r="H216" s="334"/>
      <c r="I216" s="303"/>
      <c r="J216" s="160"/>
      <c r="K216" s="160"/>
      <c r="L216" s="160"/>
      <c r="M216" s="1"/>
      <c r="N216" s="253">
        <v>0</v>
      </c>
    </row>
    <row r="217" spans="1:15" ht="15.75" hidden="1">
      <c r="A217" s="37"/>
      <c r="B217" s="47" t="s">
        <v>90</v>
      </c>
      <c r="C217" s="70" t="s">
        <v>83</v>
      </c>
      <c r="D217" s="300"/>
      <c r="E217" s="301"/>
      <c r="F217" s="302"/>
      <c r="G217" s="337"/>
      <c r="H217" s="334"/>
      <c r="I217" s="303"/>
      <c r="J217" s="160"/>
      <c r="K217" s="160"/>
      <c r="L217" s="160"/>
      <c r="M217" s="1"/>
      <c r="N217" s="253">
        <v>0</v>
      </c>
    </row>
    <row r="218" spans="1:15" ht="15.75" hidden="1">
      <c r="A218" s="37"/>
      <c r="B218" s="47" t="s">
        <v>75</v>
      </c>
      <c r="C218" s="70"/>
      <c r="D218" s="300"/>
      <c r="E218" s="301"/>
      <c r="F218" s="302"/>
      <c r="G218" s="337"/>
      <c r="H218" s="334"/>
      <c r="I218" s="303"/>
      <c r="J218" s="160"/>
      <c r="K218" s="160"/>
      <c r="L218" s="160"/>
      <c r="M218" s="1"/>
      <c r="N218" s="253">
        <v>0</v>
      </c>
    </row>
    <row r="219" spans="1:15" ht="15.75" hidden="1">
      <c r="A219" s="37"/>
      <c r="B219" s="47" t="s">
        <v>91</v>
      </c>
      <c r="C219" s="70" t="s">
        <v>80</v>
      </c>
      <c r="D219" s="300"/>
      <c r="E219" s="301"/>
      <c r="F219" s="302"/>
      <c r="G219" s="337"/>
      <c r="H219" s="334"/>
      <c r="I219" s="303"/>
      <c r="J219" s="160"/>
      <c r="K219" s="160"/>
      <c r="L219" s="160"/>
      <c r="M219" s="1"/>
      <c r="N219" s="253">
        <v>0</v>
      </c>
    </row>
    <row r="220" spans="1:15" ht="15.75" hidden="1">
      <c r="A220" s="37"/>
      <c r="B220" s="47" t="s">
        <v>92</v>
      </c>
      <c r="C220" s="70" t="s">
        <v>81</v>
      </c>
      <c r="D220" s="300"/>
      <c r="E220" s="301"/>
      <c r="F220" s="302"/>
      <c r="G220" s="337"/>
      <c r="H220" s="334"/>
      <c r="I220" s="303"/>
      <c r="J220" s="160"/>
      <c r="K220" s="160"/>
      <c r="L220" s="160"/>
      <c r="M220" s="1"/>
      <c r="N220" s="253">
        <v>0</v>
      </c>
    </row>
    <row r="221" spans="1:15" ht="15.75" hidden="1">
      <c r="A221" s="37"/>
      <c r="B221" s="47" t="s">
        <v>93</v>
      </c>
      <c r="C221" s="70" t="s">
        <v>83</v>
      </c>
      <c r="D221" s="300"/>
      <c r="E221" s="301"/>
      <c r="F221" s="302"/>
      <c r="G221" s="337"/>
      <c r="H221" s="334"/>
      <c r="I221" s="303"/>
      <c r="J221" s="160"/>
      <c r="K221" s="160"/>
      <c r="L221" s="160"/>
      <c r="M221" s="1"/>
      <c r="N221" s="253">
        <v>0</v>
      </c>
    </row>
    <row r="222" spans="1:15" ht="15.75" hidden="1">
      <c r="A222" s="37"/>
      <c r="B222" s="47" t="s">
        <v>76</v>
      </c>
      <c r="C222" s="70"/>
      <c r="D222" s="300"/>
      <c r="E222" s="301"/>
      <c r="F222" s="302"/>
      <c r="G222" s="337"/>
      <c r="H222" s="334"/>
      <c r="I222" s="303"/>
      <c r="J222" s="160"/>
      <c r="K222" s="160"/>
      <c r="L222" s="160"/>
      <c r="M222" s="1"/>
      <c r="N222" s="253">
        <v>0</v>
      </c>
    </row>
    <row r="223" spans="1:15" ht="15.75" hidden="1">
      <c r="A223" s="37"/>
      <c r="B223" s="47" t="s">
        <v>89</v>
      </c>
      <c r="C223" s="70" t="s">
        <v>80</v>
      </c>
      <c r="D223" s="300"/>
      <c r="E223" s="301"/>
      <c r="F223" s="302"/>
      <c r="G223" s="337"/>
      <c r="H223" s="334"/>
      <c r="I223" s="303"/>
      <c r="J223" s="160"/>
      <c r="K223" s="160"/>
      <c r="L223" s="160"/>
      <c r="M223" s="1"/>
      <c r="N223" s="253">
        <v>0</v>
      </c>
    </row>
    <row r="224" spans="1:15" ht="15.75" hidden="1">
      <c r="A224" s="37"/>
      <c r="B224" s="47" t="s">
        <v>90</v>
      </c>
      <c r="C224" s="70" t="s">
        <v>83</v>
      </c>
      <c r="D224" s="300"/>
      <c r="E224" s="301"/>
      <c r="F224" s="302"/>
      <c r="G224" s="337"/>
      <c r="H224" s="334"/>
      <c r="I224" s="303"/>
      <c r="J224" s="160"/>
      <c r="K224" s="160"/>
      <c r="L224" s="160"/>
      <c r="M224" s="1"/>
      <c r="N224" s="253">
        <v>0</v>
      </c>
    </row>
    <row r="225" spans="1:14" ht="15.75" hidden="1">
      <c r="A225" s="37"/>
      <c r="B225" s="46" t="s">
        <v>77</v>
      </c>
      <c r="C225" s="70"/>
      <c r="D225" s="300"/>
      <c r="E225" s="301"/>
      <c r="F225" s="302"/>
      <c r="G225" s="337"/>
      <c r="H225" s="334"/>
      <c r="I225" s="303"/>
      <c r="J225" s="160"/>
      <c r="K225" s="160"/>
      <c r="L225" s="160"/>
      <c r="M225" s="1"/>
      <c r="N225" s="253">
        <v>0</v>
      </c>
    </row>
    <row r="226" spans="1:14" ht="15.75" hidden="1">
      <c r="A226" s="37"/>
      <c r="B226" s="47" t="s">
        <v>89</v>
      </c>
      <c r="C226" s="70" t="s">
        <v>80</v>
      </c>
      <c r="D226" s="300"/>
      <c r="E226" s="301"/>
      <c r="F226" s="302"/>
      <c r="G226" s="337"/>
      <c r="H226" s="334"/>
      <c r="I226" s="303"/>
      <c r="J226" s="160"/>
      <c r="K226" s="160"/>
      <c r="L226" s="160"/>
      <c r="M226" s="1"/>
      <c r="N226" s="253">
        <v>0</v>
      </c>
    </row>
    <row r="227" spans="1:14" ht="15.75" hidden="1">
      <c r="A227" s="37"/>
      <c r="B227" s="47" t="s">
        <v>92</v>
      </c>
      <c r="C227" s="70" t="s">
        <v>81</v>
      </c>
      <c r="D227" s="300"/>
      <c r="E227" s="301"/>
      <c r="F227" s="302"/>
      <c r="G227" s="337"/>
      <c r="H227" s="334"/>
      <c r="I227" s="303"/>
      <c r="J227" s="160"/>
      <c r="K227" s="160"/>
      <c r="L227" s="160"/>
      <c r="M227" s="1"/>
      <c r="N227" s="253">
        <v>0</v>
      </c>
    </row>
    <row r="228" spans="1:14" ht="15.75" hidden="1">
      <c r="A228" s="37"/>
      <c r="B228" s="47" t="s">
        <v>90</v>
      </c>
      <c r="C228" s="70" t="s">
        <v>83</v>
      </c>
      <c r="D228" s="300"/>
      <c r="E228" s="301"/>
      <c r="F228" s="302"/>
      <c r="G228" s="337"/>
      <c r="H228" s="334"/>
      <c r="I228" s="303"/>
      <c r="J228" s="160"/>
      <c r="K228" s="160"/>
      <c r="L228" s="160"/>
      <c r="M228" s="1"/>
      <c r="N228" s="253">
        <v>0</v>
      </c>
    </row>
    <row r="229" spans="1:14" ht="26.25" thickBot="1">
      <c r="A229" s="94">
        <v>3</v>
      </c>
      <c r="B229" s="95" t="s">
        <v>94</v>
      </c>
      <c r="C229" s="305" t="s">
        <v>84</v>
      </c>
      <c r="D229" s="300"/>
      <c r="E229" s="301"/>
      <c r="F229" s="302"/>
      <c r="G229" s="339">
        <v>130</v>
      </c>
      <c r="H229" s="335">
        <v>106</v>
      </c>
      <c r="I229" s="303"/>
      <c r="J229" s="160"/>
      <c r="K229" s="160"/>
      <c r="L229" s="160"/>
      <c r="M229" s="1"/>
      <c r="N229" s="253">
        <v>0</v>
      </c>
    </row>
    <row r="230" spans="1:14" ht="15.75">
      <c r="A230" s="306"/>
      <c r="B230" s="13"/>
      <c r="C230" s="22"/>
      <c r="D230" s="22"/>
      <c r="E230" s="1"/>
      <c r="F230" s="1"/>
      <c r="G230" s="1"/>
      <c r="H230" s="1"/>
      <c r="I230" s="1"/>
      <c r="J230" s="1"/>
      <c r="K230" s="1"/>
      <c r="L230" s="1"/>
      <c r="M230" s="1"/>
      <c r="N230" s="1"/>
    </row>
    <row r="231" spans="1:14" ht="15.75" hidden="1">
      <c r="A231" s="20"/>
      <c r="B231" s="13"/>
      <c r="C231" s="22"/>
      <c r="D231" s="22"/>
      <c r="E231" s="1"/>
      <c r="F231" s="1"/>
      <c r="G231" s="307">
        <f t="shared" ref="G231:H231" si="2">+G24-G31-G32-G35-G36-G37-G42-G43-G44-G47</f>
        <v>21.433612571554406</v>
      </c>
      <c r="H231" s="307">
        <f t="shared" si="2"/>
        <v>17.793762699999974</v>
      </c>
      <c r="I231" s="1"/>
      <c r="J231" s="1"/>
      <c r="K231" s="1"/>
      <c r="L231" s="1"/>
      <c r="M231" s="1"/>
      <c r="N231" s="1"/>
    </row>
    <row r="232" spans="1:14" ht="15.75" hidden="1">
      <c r="A232" s="308" t="s">
        <v>339</v>
      </c>
      <c r="B232" s="13"/>
      <c r="C232" s="22"/>
      <c r="D232" s="22"/>
      <c r="E232" s="1"/>
      <c r="F232" s="1"/>
      <c r="G232" s="1"/>
      <c r="H232" s="1"/>
      <c r="I232" s="1"/>
      <c r="J232" s="1"/>
      <c r="K232" s="1"/>
      <c r="L232" s="1"/>
      <c r="M232" s="1"/>
      <c r="N232" s="1"/>
    </row>
    <row r="233" spans="1:14" ht="15.75">
      <c r="A233" s="20"/>
      <c r="B233" s="13"/>
      <c r="C233" s="22"/>
      <c r="D233" s="22"/>
      <c r="E233" s="1"/>
      <c r="F233" s="1"/>
      <c r="G233" s="1"/>
      <c r="H233" s="1"/>
      <c r="I233" s="1"/>
      <c r="J233" s="1"/>
      <c r="K233" s="1"/>
      <c r="L233" s="1"/>
      <c r="M233" s="1"/>
      <c r="N233" s="1"/>
    </row>
  </sheetData>
  <mergeCells count="12">
    <mergeCell ref="K15:L15"/>
    <mergeCell ref="A5:G5"/>
    <mergeCell ref="A7:G7"/>
    <mergeCell ref="A8:G8"/>
    <mergeCell ref="A9:G9"/>
    <mergeCell ref="A11:G11"/>
    <mergeCell ref="B12:G12"/>
    <mergeCell ref="A15:A16"/>
    <mergeCell ref="B15:B16"/>
    <mergeCell ref="C15:C16"/>
    <mergeCell ref="G15:H15"/>
    <mergeCell ref="I15:J15"/>
  </mergeCells>
  <pageMargins left="0.31496062992125984" right="0.31496062992125984" top="0.35433070866141736" bottom="0.35433070866141736" header="0.31496062992125984" footer="0.31496062992125984"/>
  <pageSetup paperSize="8" scale="68" fitToHeight="2" orientation="portrait" r:id="rId1"/>
  <rowBreaks count="2" manualBreakCount="2">
    <brk id="96" max="10" man="1"/>
    <brk id="197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Z67"/>
  <sheetViews>
    <sheetView tabSelected="1" topLeftCell="A5" zoomScale="66" zoomScaleNormal="66" workbookViewId="0">
      <pane xSplit="5" ySplit="13" topLeftCell="F18" activePane="bottomRight" state="frozen"/>
      <selection activeCell="A5" sqref="A5"/>
      <selection pane="topRight" activeCell="F5" sqref="F5"/>
      <selection pane="bottomLeft" activeCell="A18" sqref="A18"/>
      <selection pane="bottomRight" activeCell="F24" sqref="F24"/>
    </sheetView>
  </sheetViews>
  <sheetFormatPr defaultRowHeight="15.75"/>
  <cols>
    <col min="1" max="1" width="9.140625" style="1"/>
    <col min="2" max="2" width="83.28515625" style="1" customWidth="1"/>
    <col min="3" max="3" width="15.7109375" style="1" hidden="1" customWidth="1"/>
    <col min="4" max="4" width="16.5703125" style="1" hidden="1" customWidth="1"/>
    <col min="5" max="5" width="16.28515625" style="1" hidden="1" customWidth="1"/>
    <col min="6" max="6" width="38.140625" style="219" customWidth="1"/>
    <col min="7" max="7" width="38.7109375" style="1" customWidth="1"/>
    <col min="8" max="8" width="7.5703125" style="1" hidden="1" customWidth="1"/>
    <col min="9" max="9" width="21.42578125" style="1" hidden="1" customWidth="1"/>
    <col min="10" max="10" width="7.5703125" style="1" hidden="1" customWidth="1"/>
    <col min="11" max="11" width="0.42578125" style="1" customWidth="1"/>
    <col min="12" max="13" width="9.140625" style="1"/>
    <col min="14" max="14" width="23" style="1" customWidth="1"/>
    <col min="15" max="16384" width="9.140625" style="1"/>
  </cols>
  <sheetData>
    <row r="1" spans="1:78" ht="18.75">
      <c r="G1" s="2" t="s">
        <v>0</v>
      </c>
    </row>
    <row r="2" spans="1:78" ht="18.75">
      <c r="G2" s="3" t="s">
        <v>1</v>
      </c>
    </row>
    <row r="3" spans="1:78" ht="18.75">
      <c r="G3" s="3" t="s">
        <v>2</v>
      </c>
    </row>
    <row r="5" spans="1:78" ht="18.75">
      <c r="A5" s="351" t="s">
        <v>350</v>
      </c>
      <c r="B5" s="351"/>
      <c r="C5" s="351"/>
      <c r="D5" s="351"/>
      <c r="E5" s="351"/>
      <c r="F5" s="351"/>
      <c r="G5" s="2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</row>
    <row r="6" spans="1:78" ht="18.75">
      <c r="A6" s="366"/>
      <c r="B6" s="366"/>
      <c r="C6" s="366"/>
      <c r="D6" s="366"/>
      <c r="E6" s="366"/>
      <c r="F6" s="366"/>
      <c r="G6" s="3"/>
    </row>
    <row r="7" spans="1:78" s="120" customFormat="1" ht="54" customHeight="1">
      <c r="A7" s="352" t="s">
        <v>220</v>
      </c>
      <c r="B7" s="352"/>
      <c r="C7" s="352"/>
      <c r="D7" s="352"/>
      <c r="E7" s="352"/>
      <c r="F7" s="352"/>
      <c r="G7" s="3"/>
      <c r="H7" s="218"/>
      <c r="I7" s="218"/>
      <c r="J7" s="218"/>
      <c r="K7" s="218"/>
    </row>
    <row r="8" spans="1:78" s="120" customFormat="1" ht="33" customHeight="1">
      <c r="A8" s="119"/>
      <c r="B8" s="119" t="s">
        <v>340</v>
      </c>
      <c r="C8" s="119"/>
      <c r="D8" s="119"/>
      <c r="E8" s="119"/>
      <c r="F8" s="119"/>
      <c r="G8" s="119"/>
      <c r="H8" s="119"/>
      <c r="I8" s="119"/>
      <c r="J8" s="119"/>
    </row>
    <row r="9" spans="1:78" s="122" customFormat="1" ht="12">
      <c r="A9" s="353" t="s">
        <v>4</v>
      </c>
      <c r="B9" s="353"/>
      <c r="C9" s="353"/>
      <c r="D9" s="353"/>
      <c r="E9" s="353"/>
      <c r="F9" s="353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121"/>
      <c r="AJ9" s="121"/>
      <c r="AK9" s="121"/>
      <c r="AL9" s="121"/>
      <c r="AM9" s="121"/>
      <c r="AN9" s="121"/>
      <c r="AO9" s="121"/>
      <c r="AP9" s="121"/>
      <c r="AQ9" s="121"/>
      <c r="AR9" s="121"/>
      <c r="AS9" s="121"/>
      <c r="AT9" s="121"/>
      <c r="AU9" s="121"/>
      <c r="AV9" s="121"/>
      <c r="AW9" s="121"/>
      <c r="AX9" s="121"/>
      <c r="AY9" s="121"/>
      <c r="AZ9" s="121"/>
      <c r="BA9" s="121"/>
      <c r="BB9" s="121"/>
      <c r="BC9" s="121"/>
      <c r="BD9" s="121"/>
      <c r="BE9" s="121"/>
      <c r="BF9" s="121"/>
      <c r="BG9" s="121"/>
      <c r="BH9" s="121"/>
      <c r="BI9" s="121"/>
      <c r="BJ9" s="121"/>
      <c r="BK9" s="121"/>
      <c r="BL9" s="121"/>
      <c r="BM9" s="121"/>
      <c r="BN9" s="121"/>
      <c r="BO9" s="121"/>
      <c r="BP9" s="121"/>
      <c r="BQ9" s="121"/>
      <c r="BR9" s="121"/>
      <c r="BS9" s="121"/>
      <c r="BT9" s="121"/>
      <c r="BU9" s="121"/>
      <c r="BV9" s="121"/>
      <c r="BW9" s="121"/>
      <c r="BX9" s="121"/>
      <c r="BY9" s="121"/>
      <c r="BZ9" s="121"/>
    </row>
    <row r="10" spans="1:78" s="122" customFormat="1" ht="15" customHeight="1">
      <c r="A10" s="350" t="s">
        <v>5</v>
      </c>
      <c r="B10" s="350"/>
      <c r="C10" s="350"/>
      <c r="D10" s="350"/>
      <c r="E10" s="350"/>
      <c r="F10" s="350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  <c r="Z10" s="123"/>
      <c r="AA10" s="123"/>
      <c r="AB10" s="123"/>
      <c r="AC10" s="123"/>
      <c r="AD10" s="123"/>
      <c r="AE10" s="123"/>
      <c r="AF10" s="123"/>
      <c r="AG10" s="123"/>
      <c r="AH10" s="123"/>
      <c r="AI10" s="123"/>
      <c r="AJ10" s="123"/>
      <c r="AK10" s="123"/>
      <c r="AL10" s="123"/>
      <c r="AM10" s="123"/>
      <c r="AN10" s="123"/>
      <c r="AO10" s="123"/>
      <c r="AP10" s="123"/>
      <c r="AQ10" s="123"/>
      <c r="AR10" s="123"/>
      <c r="AS10" s="123"/>
      <c r="AT10" s="123"/>
      <c r="AU10" s="123"/>
      <c r="AV10" s="123"/>
      <c r="AW10" s="123"/>
      <c r="AX10" s="123"/>
      <c r="AY10" s="123"/>
      <c r="AZ10" s="123"/>
      <c r="BA10" s="123"/>
      <c r="BB10" s="123"/>
      <c r="BC10" s="123"/>
      <c r="BD10" s="123"/>
      <c r="BE10" s="123"/>
      <c r="BF10" s="123"/>
      <c r="BG10" s="123"/>
      <c r="BH10" s="123"/>
      <c r="BI10" s="123"/>
      <c r="BJ10" s="123"/>
      <c r="BK10" s="123"/>
      <c r="BL10" s="123"/>
      <c r="BM10" s="123"/>
      <c r="BN10" s="123"/>
      <c r="BO10" s="123"/>
      <c r="BP10" s="123"/>
      <c r="BQ10" s="123"/>
      <c r="BR10" s="123"/>
      <c r="BS10" s="123"/>
      <c r="BT10" s="123"/>
      <c r="BU10" s="123"/>
      <c r="BV10" s="123"/>
      <c r="BW10" s="123"/>
      <c r="BX10" s="123"/>
      <c r="BY10" s="123"/>
      <c r="BZ10" s="123"/>
    </row>
    <row r="11" spans="1:78" s="122" customFormat="1" ht="15" customHeight="1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</row>
    <row r="12" spans="1:78" s="122" customFormat="1" ht="21" customHeight="1">
      <c r="A12" s="354" t="s">
        <v>349</v>
      </c>
      <c r="B12" s="367"/>
      <c r="C12" s="367"/>
      <c r="D12" s="367"/>
      <c r="E12" s="367"/>
      <c r="F12" s="367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4"/>
      <c r="BK12" s="124"/>
      <c r="BL12" s="124"/>
      <c r="BM12" s="124"/>
      <c r="BN12" s="124"/>
      <c r="BO12" s="124"/>
      <c r="BP12" s="124"/>
      <c r="BQ12" s="124"/>
      <c r="BR12" s="124"/>
      <c r="BS12" s="124"/>
      <c r="BT12" s="124"/>
      <c r="BU12" s="124"/>
      <c r="BV12" s="124"/>
      <c r="BW12" s="124"/>
      <c r="BX12" s="124"/>
      <c r="BY12" s="124"/>
      <c r="BZ12" s="124"/>
    </row>
    <row r="13" spans="1:78" s="122" customFormat="1" ht="15" customHeight="1">
      <c r="A13" s="350" t="s">
        <v>221</v>
      </c>
      <c r="B13" s="350"/>
      <c r="C13" s="350"/>
      <c r="D13" s="350"/>
      <c r="E13" s="350"/>
      <c r="F13" s="350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3"/>
      <c r="AI13" s="123"/>
      <c r="AJ13" s="123"/>
      <c r="AK13" s="123"/>
      <c r="AL13" s="123"/>
      <c r="AM13" s="123"/>
      <c r="AN13" s="123"/>
      <c r="AO13" s="123"/>
      <c r="AP13" s="123"/>
      <c r="AQ13" s="123"/>
      <c r="AR13" s="123"/>
      <c r="AS13" s="123"/>
      <c r="AT13" s="123"/>
      <c r="AU13" s="123"/>
      <c r="AV13" s="123"/>
      <c r="AW13" s="123"/>
      <c r="AX13" s="123"/>
      <c r="AY13" s="123"/>
      <c r="AZ13" s="123"/>
      <c r="BA13" s="123"/>
      <c r="BB13" s="123"/>
      <c r="BC13" s="123"/>
      <c r="BD13" s="123"/>
      <c r="BE13" s="123"/>
      <c r="BF13" s="123"/>
      <c r="BG13" s="123"/>
      <c r="BH13" s="123"/>
      <c r="BI13" s="123"/>
      <c r="BJ13" s="123"/>
      <c r="BK13" s="123"/>
      <c r="BL13" s="123"/>
      <c r="BM13" s="123"/>
      <c r="BN13" s="123"/>
      <c r="BO13" s="123"/>
      <c r="BP13" s="123"/>
      <c r="BQ13" s="123"/>
      <c r="BR13" s="123"/>
      <c r="BS13" s="123"/>
      <c r="BT13" s="123"/>
      <c r="BU13" s="123"/>
      <c r="BV13" s="123"/>
      <c r="BW13" s="123"/>
      <c r="BX13" s="123"/>
      <c r="BY13" s="123"/>
      <c r="BZ13" s="123"/>
    </row>
    <row r="14" spans="1:78">
      <c r="J14" s="125"/>
    </row>
    <row r="15" spans="1:78" ht="19.5" thickBot="1">
      <c r="A15" s="118"/>
      <c r="B15" s="368"/>
      <c r="C15" s="368"/>
      <c r="D15" s="368"/>
      <c r="K15" s="126" t="s">
        <v>270</v>
      </c>
    </row>
    <row r="16" spans="1:78" ht="63" customHeight="1">
      <c r="A16" s="369" t="s">
        <v>222</v>
      </c>
      <c r="B16" s="371" t="s">
        <v>223</v>
      </c>
      <c r="C16" s="66" t="s">
        <v>96</v>
      </c>
      <c r="D16" s="26" t="s">
        <v>9</v>
      </c>
      <c r="E16" s="26" t="s">
        <v>10</v>
      </c>
      <c r="F16" s="359" t="s">
        <v>352</v>
      </c>
      <c r="G16" s="359"/>
      <c r="H16" s="359" t="s">
        <v>224</v>
      </c>
      <c r="I16" s="360"/>
      <c r="J16" s="361" t="s">
        <v>11</v>
      </c>
      <c r="K16" s="362"/>
    </row>
    <row r="17" spans="1:14" ht="65.25" customHeight="1" thickBot="1">
      <c r="A17" s="370"/>
      <c r="B17" s="372"/>
      <c r="C17" s="67" t="s">
        <v>12</v>
      </c>
      <c r="D17" s="54" t="s">
        <v>12</v>
      </c>
      <c r="E17" s="54" t="s">
        <v>13</v>
      </c>
      <c r="F17" s="54" t="s">
        <v>14</v>
      </c>
      <c r="G17" s="54" t="s">
        <v>320</v>
      </c>
      <c r="H17" s="54" t="s">
        <v>14</v>
      </c>
      <c r="I17" s="98" t="s">
        <v>15</v>
      </c>
      <c r="J17" s="108" t="s">
        <v>14</v>
      </c>
      <c r="K17" s="55" t="s">
        <v>16</v>
      </c>
    </row>
    <row r="18" spans="1:14" ht="23.25" customHeight="1" thickBot="1">
      <c r="A18" s="127">
        <v>1</v>
      </c>
      <c r="B18" s="128">
        <v>2</v>
      </c>
      <c r="C18" s="63">
        <v>4</v>
      </c>
      <c r="D18" s="129">
        <v>3</v>
      </c>
      <c r="E18" s="129">
        <v>4</v>
      </c>
      <c r="F18" s="129">
        <v>3</v>
      </c>
      <c r="G18" s="129">
        <v>4</v>
      </c>
      <c r="H18" s="129">
        <v>7</v>
      </c>
      <c r="I18" s="130">
        <v>8</v>
      </c>
      <c r="J18" s="131">
        <v>9</v>
      </c>
      <c r="K18" s="132">
        <v>10</v>
      </c>
    </row>
    <row r="19" spans="1:14" ht="38.25" thickBot="1">
      <c r="A19" s="133"/>
      <c r="B19" s="134" t="s">
        <v>225</v>
      </c>
      <c r="C19" s="135"/>
      <c r="D19" s="136"/>
      <c r="E19" s="136"/>
      <c r="F19" s="238">
        <f>F20+F38</f>
        <v>34.147999999999996</v>
      </c>
      <c r="G19" s="238">
        <f>G20+G38</f>
        <v>28.674999999999997</v>
      </c>
      <c r="H19" s="136"/>
      <c r="I19" s="137"/>
      <c r="J19" s="138"/>
      <c r="K19" s="139"/>
    </row>
    <row r="20" spans="1:14" ht="19.5" thickBot="1">
      <c r="A20" s="140" t="s">
        <v>53</v>
      </c>
      <c r="B20" s="141" t="s">
        <v>226</v>
      </c>
      <c r="C20" s="142"/>
      <c r="D20" s="143"/>
      <c r="E20" s="143"/>
      <c r="F20" s="235">
        <f>F21+F30+F34+F35</f>
        <v>34.147999999999996</v>
      </c>
      <c r="G20" s="235">
        <f>G21+G30+G34+G35</f>
        <v>28.674999999999997</v>
      </c>
      <c r="H20" s="144"/>
      <c r="I20" s="145"/>
      <c r="J20" s="146"/>
      <c r="K20" s="147"/>
      <c r="M20" s="325"/>
    </row>
    <row r="21" spans="1:14" ht="18.75">
      <c r="A21" s="148" t="s">
        <v>50</v>
      </c>
      <c r="B21" s="149" t="s">
        <v>227</v>
      </c>
      <c r="C21" s="150"/>
      <c r="D21" s="151"/>
      <c r="E21" s="151"/>
      <c r="F21" s="236">
        <f>F22+F24+F29</f>
        <v>18.986999999999998</v>
      </c>
      <c r="G21" s="236">
        <f>G22+G29</f>
        <v>14.744</v>
      </c>
      <c r="H21" s="152"/>
      <c r="I21" s="153"/>
      <c r="J21" s="154"/>
      <c r="K21" s="155"/>
      <c r="M21" s="325"/>
    </row>
    <row r="22" spans="1:14" ht="37.5">
      <c r="A22" s="156" t="s">
        <v>228</v>
      </c>
      <c r="B22" s="157" t="s">
        <v>229</v>
      </c>
      <c r="C22" s="158"/>
      <c r="D22" s="159"/>
      <c r="E22" s="159"/>
      <c r="F22" s="230">
        <v>0</v>
      </c>
      <c r="G22" s="230">
        <v>0</v>
      </c>
      <c r="H22" s="160"/>
      <c r="I22" s="161"/>
      <c r="J22" s="162"/>
      <c r="K22" s="163"/>
    </row>
    <row r="23" spans="1:14" ht="18.75">
      <c r="A23" s="156" t="s">
        <v>230</v>
      </c>
      <c r="B23" s="164" t="s">
        <v>231</v>
      </c>
      <c r="C23" s="158"/>
      <c r="D23" s="159"/>
      <c r="E23" s="159"/>
      <c r="F23" s="230"/>
      <c r="G23" s="231"/>
      <c r="H23" s="160"/>
      <c r="I23" s="161"/>
      <c r="J23" s="162"/>
      <c r="K23" s="163"/>
    </row>
    <row r="24" spans="1:14" ht="18.75">
      <c r="A24" s="156" t="s">
        <v>232</v>
      </c>
      <c r="B24" s="157" t="s">
        <v>233</v>
      </c>
      <c r="C24" s="165"/>
      <c r="D24" s="159"/>
      <c r="E24" s="159"/>
      <c r="F24" s="230"/>
      <c r="G24" s="231"/>
      <c r="H24" s="160"/>
      <c r="I24" s="161"/>
      <c r="J24" s="162"/>
      <c r="K24" s="163"/>
    </row>
    <row r="25" spans="1:14" ht="18.75">
      <c r="A25" s="156" t="s">
        <v>234</v>
      </c>
      <c r="B25" s="164" t="s">
        <v>235</v>
      </c>
      <c r="C25" s="158"/>
      <c r="D25" s="159"/>
      <c r="E25" s="159"/>
      <c r="F25" s="230"/>
      <c r="G25" s="231"/>
      <c r="H25" s="160"/>
      <c r="I25" s="161"/>
      <c r="J25" s="162"/>
      <c r="K25" s="163"/>
    </row>
    <row r="26" spans="1:14" ht="18.75">
      <c r="A26" s="156"/>
      <c r="B26" s="166" t="s">
        <v>236</v>
      </c>
      <c r="C26" s="158"/>
      <c r="D26" s="159"/>
      <c r="E26" s="159"/>
      <c r="F26" s="230"/>
      <c r="G26" s="231"/>
      <c r="H26" s="160"/>
      <c r="I26" s="161"/>
      <c r="J26" s="162"/>
      <c r="K26" s="163"/>
    </row>
    <row r="27" spans="1:14" ht="18.75">
      <c r="A27" s="156" t="s">
        <v>237</v>
      </c>
      <c r="B27" s="164" t="s">
        <v>238</v>
      </c>
      <c r="C27" s="158"/>
      <c r="D27" s="159"/>
      <c r="E27" s="159"/>
      <c r="F27" s="230"/>
      <c r="G27" s="231"/>
      <c r="H27" s="160"/>
      <c r="I27" s="161"/>
      <c r="J27" s="162"/>
      <c r="K27" s="163"/>
    </row>
    <row r="28" spans="1:14" ht="18.75">
      <c r="A28" s="156"/>
      <c r="B28" s="166" t="s">
        <v>236</v>
      </c>
      <c r="C28" s="158"/>
      <c r="D28" s="159"/>
      <c r="E28" s="159"/>
      <c r="F28" s="230"/>
      <c r="G28" s="231"/>
      <c r="H28" s="160"/>
      <c r="I28" s="161"/>
      <c r="J28" s="162"/>
      <c r="K28" s="163"/>
    </row>
    <row r="29" spans="1:14" ht="18.75">
      <c r="A29" s="156" t="s">
        <v>239</v>
      </c>
      <c r="B29" s="164" t="s">
        <v>240</v>
      </c>
      <c r="C29" s="158"/>
      <c r="D29" s="159"/>
      <c r="E29" s="159"/>
      <c r="F29" s="230">
        <v>18.986999999999998</v>
      </c>
      <c r="G29" s="231">
        <v>14.744</v>
      </c>
      <c r="H29" s="160"/>
      <c r="I29" s="161"/>
      <c r="J29" s="162"/>
      <c r="K29" s="163"/>
    </row>
    <row r="30" spans="1:14" ht="18.75">
      <c r="A30" s="156" t="s">
        <v>51</v>
      </c>
      <c r="B30" s="164" t="s">
        <v>241</v>
      </c>
      <c r="C30" s="158"/>
      <c r="D30" s="159"/>
      <c r="E30" s="159"/>
      <c r="F30" s="230">
        <f>F31</f>
        <v>15.161</v>
      </c>
      <c r="G30" s="230">
        <f>G31</f>
        <v>13.930999999999999</v>
      </c>
      <c r="H30" s="160"/>
      <c r="I30" s="161"/>
      <c r="J30" s="162"/>
      <c r="K30" s="163"/>
      <c r="N30" s="330"/>
    </row>
    <row r="31" spans="1:14" ht="37.5">
      <c r="A31" s="156" t="s">
        <v>242</v>
      </c>
      <c r="B31" s="157" t="s">
        <v>243</v>
      </c>
      <c r="C31" s="158"/>
      <c r="D31" s="159"/>
      <c r="E31" s="159"/>
      <c r="F31" s="316">
        <v>15.161</v>
      </c>
      <c r="G31" s="316">
        <v>13.930999999999999</v>
      </c>
      <c r="H31" s="160"/>
      <c r="I31" s="161"/>
      <c r="J31" s="162"/>
      <c r="K31" s="163"/>
    </row>
    <row r="32" spans="1:14" ht="18.75">
      <c r="A32" s="156" t="s">
        <v>244</v>
      </c>
      <c r="B32" s="164" t="s">
        <v>245</v>
      </c>
      <c r="C32" s="158"/>
      <c r="D32" s="159"/>
      <c r="E32" s="159"/>
      <c r="F32" s="230"/>
      <c r="G32" s="231"/>
      <c r="H32" s="160"/>
      <c r="I32" s="161"/>
      <c r="J32" s="162"/>
      <c r="K32" s="163"/>
    </row>
    <row r="33" spans="1:11" ht="18.75">
      <c r="A33" s="156" t="s">
        <v>246</v>
      </c>
      <c r="B33" s="164" t="s">
        <v>247</v>
      </c>
      <c r="C33" s="158"/>
      <c r="D33" s="159"/>
      <c r="E33" s="159"/>
      <c r="F33" s="230"/>
      <c r="G33" s="232"/>
      <c r="H33" s="159"/>
      <c r="I33" s="167"/>
      <c r="J33" s="162"/>
      <c r="K33" s="163"/>
    </row>
    <row r="34" spans="1:11" ht="18.75">
      <c r="A34" s="156" t="s">
        <v>54</v>
      </c>
      <c r="B34" s="164" t="s">
        <v>248</v>
      </c>
      <c r="C34" s="168"/>
      <c r="D34" s="169"/>
      <c r="E34" s="169"/>
      <c r="F34" s="230">
        <v>0</v>
      </c>
      <c r="G34" s="230">
        <v>0</v>
      </c>
      <c r="H34" s="159"/>
      <c r="I34" s="167"/>
      <c r="J34" s="162"/>
      <c r="K34" s="163"/>
    </row>
    <row r="35" spans="1:11" ht="18.75">
      <c r="A35" s="156" t="s">
        <v>101</v>
      </c>
      <c r="B35" s="164" t="s">
        <v>249</v>
      </c>
      <c r="C35" s="158"/>
      <c r="D35" s="159"/>
      <c r="E35" s="159"/>
      <c r="F35" s="230"/>
      <c r="G35" s="232"/>
      <c r="H35" s="159"/>
      <c r="I35" s="167"/>
      <c r="J35" s="162"/>
      <c r="K35" s="163"/>
    </row>
    <row r="36" spans="1:11" ht="18.75">
      <c r="A36" s="156" t="s">
        <v>250</v>
      </c>
      <c r="B36" s="164" t="s">
        <v>251</v>
      </c>
      <c r="C36" s="158"/>
      <c r="D36" s="159"/>
      <c r="E36" s="159"/>
      <c r="F36" s="230"/>
      <c r="G36" s="232"/>
      <c r="H36" s="159"/>
      <c r="I36" s="167"/>
      <c r="J36" s="162"/>
      <c r="K36" s="163"/>
    </row>
    <row r="37" spans="1:11" ht="19.5" thickBot="1">
      <c r="A37" s="170" t="s">
        <v>252</v>
      </c>
      <c r="B37" s="181" t="s">
        <v>253</v>
      </c>
      <c r="C37" s="171"/>
      <c r="D37" s="172"/>
      <c r="E37" s="172"/>
      <c r="F37" s="233"/>
      <c r="G37" s="234"/>
      <c r="H37" s="173"/>
      <c r="I37" s="174"/>
      <c r="J37" s="175"/>
      <c r="K37" s="176"/>
    </row>
    <row r="38" spans="1:11" ht="19.5" thickBot="1">
      <c r="A38" s="140" t="s">
        <v>55</v>
      </c>
      <c r="B38" s="141" t="s">
        <v>254</v>
      </c>
      <c r="C38" s="142"/>
      <c r="D38" s="143"/>
      <c r="E38" s="143"/>
      <c r="F38" s="235">
        <f>F49+F39</f>
        <v>0</v>
      </c>
      <c r="G38" s="235">
        <v>0</v>
      </c>
      <c r="H38" s="177"/>
      <c r="I38" s="178"/>
      <c r="J38" s="179"/>
      <c r="K38" s="180"/>
    </row>
    <row r="39" spans="1:11" ht="18.75">
      <c r="A39" s="148" t="s">
        <v>56</v>
      </c>
      <c r="B39" s="149" t="s">
        <v>255</v>
      </c>
      <c r="C39" s="150"/>
      <c r="D39" s="151"/>
      <c r="E39" s="151"/>
      <c r="F39" s="236"/>
      <c r="G39" s="237"/>
      <c r="H39" s="152"/>
      <c r="I39" s="153"/>
      <c r="J39" s="154"/>
      <c r="K39" s="155"/>
    </row>
    <row r="40" spans="1:11" ht="18.75">
      <c r="A40" s="156" t="s">
        <v>57</v>
      </c>
      <c r="B40" s="164" t="s">
        <v>256</v>
      </c>
      <c r="C40" s="158"/>
      <c r="D40" s="159"/>
      <c r="E40" s="159"/>
      <c r="F40" s="230"/>
      <c r="G40" s="231"/>
      <c r="H40" s="160"/>
      <c r="I40" s="161"/>
      <c r="J40" s="162"/>
      <c r="K40" s="163"/>
    </row>
    <row r="41" spans="1:11" ht="18.75">
      <c r="A41" s="156" t="s">
        <v>69</v>
      </c>
      <c r="B41" s="164" t="s">
        <v>257</v>
      </c>
      <c r="C41" s="158"/>
      <c r="D41" s="159"/>
      <c r="E41" s="159"/>
      <c r="F41" s="230"/>
      <c r="G41" s="231"/>
      <c r="H41" s="160"/>
      <c r="I41" s="161"/>
      <c r="J41" s="162"/>
      <c r="K41" s="163"/>
    </row>
    <row r="42" spans="1:11" ht="18.75">
      <c r="A42" s="156" t="s">
        <v>141</v>
      </c>
      <c r="B42" s="164" t="s">
        <v>258</v>
      </c>
      <c r="C42" s="158"/>
      <c r="D42" s="159"/>
      <c r="E42" s="159"/>
      <c r="F42" s="230"/>
      <c r="G42" s="231"/>
      <c r="H42" s="160"/>
      <c r="I42" s="161"/>
      <c r="J42" s="162"/>
      <c r="K42" s="163"/>
    </row>
    <row r="43" spans="1:11" ht="18.75">
      <c r="A43" s="156"/>
      <c r="B43" s="164" t="s">
        <v>259</v>
      </c>
      <c r="C43" s="158"/>
      <c r="D43" s="159"/>
      <c r="E43" s="159"/>
      <c r="F43" s="230"/>
      <c r="G43" s="231"/>
      <c r="H43" s="160"/>
      <c r="I43" s="161"/>
      <c r="J43" s="162"/>
      <c r="K43" s="163"/>
    </row>
    <row r="44" spans="1:11" ht="37.5">
      <c r="A44" s="156"/>
      <c r="B44" s="157" t="s">
        <v>260</v>
      </c>
      <c r="C44" s="158"/>
      <c r="D44" s="159"/>
      <c r="E44" s="159"/>
      <c r="F44" s="230"/>
      <c r="G44" s="231"/>
      <c r="H44" s="160"/>
      <c r="I44" s="161"/>
      <c r="J44" s="162"/>
      <c r="K44" s="163"/>
    </row>
    <row r="45" spans="1:11" ht="18.75">
      <c r="A45" s="156"/>
      <c r="B45" s="157" t="s">
        <v>261</v>
      </c>
      <c r="C45" s="158"/>
      <c r="D45" s="159"/>
      <c r="E45" s="159"/>
      <c r="F45" s="230"/>
      <c r="G45" s="231"/>
      <c r="H45" s="160"/>
      <c r="I45" s="161"/>
      <c r="J45" s="162"/>
      <c r="K45" s="163"/>
    </row>
    <row r="46" spans="1:11" ht="37.5">
      <c r="A46" s="156"/>
      <c r="B46" s="157" t="s">
        <v>262</v>
      </c>
      <c r="C46" s="158"/>
      <c r="D46" s="159"/>
      <c r="E46" s="159"/>
      <c r="F46" s="230"/>
      <c r="G46" s="231"/>
      <c r="H46" s="160"/>
      <c r="I46" s="161"/>
      <c r="J46" s="162"/>
      <c r="K46" s="163"/>
    </row>
    <row r="47" spans="1:11" ht="18.75">
      <c r="A47" s="156" t="s">
        <v>142</v>
      </c>
      <c r="B47" s="164" t="s">
        <v>263</v>
      </c>
      <c r="C47" s="158"/>
      <c r="D47" s="159"/>
      <c r="E47" s="159"/>
      <c r="F47" s="230"/>
      <c r="G47" s="231"/>
      <c r="H47" s="160"/>
      <c r="I47" s="161"/>
      <c r="J47" s="162"/>
      <c r="K47" s="163"/>
    </row>
    <row r="48" spans="1:11" ht="18.75">
      <c r="A48" s="156" t="s">
        <v>143</v>
      </c>
      <c r="B48" s="164" t="s">
        <v>264</v>
      </c>
      <c r="C48" s="158"/>
      <c r="D48" s="159"/>
      <c r="E48" s="159"/>
      <c r="F48" s="230"/>
      <c r="G48" s="231"/>
      <c r="H48" s="160"/>
      <c r="I48" s="161"/>
      <c r="J48" s="162"/>
      <c r="K48" s="163"/>
    </row>
    <row r="49" spans="1:11" ht="19.5" thickBot="1">
      <c r="A49" s="170" t="s">
        <v>144</v>
      </c>
      <c r="B49" s="181" t="s">
        <v>265</v>
      </c>
      <c r="C49" s="171"/>
      <c r="D49" s="172"/>
      <c r="E49" s="172"/>
      <c r="F49" s="233"/>
      <c r="G49" s="234"/>
      <c r="H49" s="173"/>
      <c r="I49" s="174"/>
      <c r="J49" s="175"/>
      <c r="K49" s="176"/>
    </row>
    <row r="50" spans="1:11" ht="37.5">
      <c r="A50" s="182"/>
      <c r="B50" s="183" t="s">
        <v>266</v>
      </c>
      <c r="C50" s="184"/>
      <c r="D50" s="185"/>
      <c r="E50" s="185"/>
      <c r="F50" s="222"/>
      <c r="G50" s="227"/>
      <c r="H50" s="186"/>
      <c r="I50" s="187"/>
      <c r="J50" s="188"/>
      <c r="K50" s="189"/>
    </row>
    <row r="51" spans="1:11" ht="37.5">
      <c r="A51" s="190"/>
      <c r="B51" s="191" t="s">
        <v>267</v>
      </c>
      <c r="C51" s="192"/>
      <c r="D51" s="159"/>
      <c r="E51" s="159"/>
      <c r="F51" s="220"/>
      <c r="G51" s="225"/>
      <c r="H51" s="160"/>
      <c r="I51" s="161"/>
      <c r="J51" s="162"/>
      <c r="K51" s="163"/>
    </row>
    <row r="52" spans="1:11" ht="37.5">
      <c r="A52" s="190"/>
      <c r="B52" s="191" t="s">
        <v>268</v>
      </c>
      <c r="C52" s="192"/>
      <c r="D52" s="159"/>
      <c r="E52" s="159"/>
      <c r="F52" s="220"/>
      <c r="G52" s="225"/>
      <c r="H52" s="160"/>
      <c r="I52" s="161"/>
      <c r="J52" s="162"/>
      <c r="K52" s="163"/>
    </row>
    <row r="53" spans="1:11" ht="18.75">
      <c r="A53" s="199"/>
      <c r="B53" s="200" t="s">
        <v>269</v>
      </c>
      <c r="C53" s="201"/>
      <c r="D53" s="172"/>
      <c r="E53" s="172"/>
      <c r="F53" s="221"/>
      <c r="G53" s="226"/>
      <c r="H53" s="173"/>
      <c r="I53" s="174"/>
      <c r="J53" s="175"/>
      <c r="K53" s="176"/>
    </row>
    <row r="54" spans="1:11" ht="18.75">
      <c r="A54" s="202"/>
      <c r="B54" s="203" t="s">
        <v>19</v>
      </c>
      <c r="C54" s="204"/>
      <c r="D54" s="205"/>
      <c r="E54" s="205"/>
      <c r="F54" s="223"/>
      <c r="G54" s="228"/>
      <c r="H54" s="206"/>
      <c r="I54" s="207"/>
      <c r="J54" s="208"/>
      <c r="K54" s="209"/>
    </row>
    <row r="55" spans="1:11" ht="91.5" customHeight="1">
      <c r="A55" s="202"/>
      <c r="B55" s="203" t="s">
        <v>313</v>
      </c>
      <c r="C55" s="204"/>
      <c r="D55" s="205"/>
      <c r="E55" s="205"/>
      <c r="F55" s="223"/>
      <c r="G55" s="228"/>
      <c r="H55" s="206"/>
      <c r="I55" s="207"/>
      <c r="J55" s="208"/>
      <c r="K55" s="209"/>
    </row>
    <row r="56" spans="1:11" ht="18.75">
      <c r="A56" s="202"/>
      <c r="B56" s="203" t="s">
        <v>314</v>
      </c>
      <c r="C56" s="204"/>
      <c r="D56" s="205"/>
      <c r="E56" s="205"/>
      <c r="F56" s="223"/>
      <c r="G56" s="228"/>
      <c r="H56" s="206"/>
      <c r="I56" s="207"/>
      <c r="J56" s="208"/>
      <c r="K56" s="209"/>
    </row>
    <row r="57" spans="1:11" ht="18.75">
      <c r="A57" s="202"/>
      <c r="B57" s="203" t="s">
        <v>315</v>
      </c>
      <c r="C57" s="204"/>
      <c r="D57" s="205"/>
      <c r="E57" s="205"/>
      <c r="F57" s="223"/>
      <c r="G57" s="228"/>
      <c r="H57" s="206"/>
      <c r="I57" s="207"/>
      <c r="J57" s="208"/>
      <c r="K57" s="209"/>
    </row>
    <row r="58" spans="1:11" ht="19.5" thickBot="1">
      <c r="A58" s="210"/>
      <c r="B58" s="211" t="s">
        <v>316</v>
      </c>
      <c r="C58" s="212"/>
      <c r="D58" s="213"/>
      <c r="E58" s="213"/>
      <c r="F58" s="224"/>
      <c r="G58" s="229"/>
      <c r="H58" s="214"/>
      <c r="I58" s="215"/>
      <c r="J58" s="216"/>
      <c r="K58" s="217"/>
    </row>
    <row r="59" spans="1:11">
      <c r="B59" s="193"/>
      <c r="C59" s="193"/>
      <c r="D59" s="193"/>
      <c r="E59" s="193"/>
      <c r="F59" s="22"/>
    </row>
    <row r="60" spans="1:11" ht="15.75" customHeight="1">
      <c r="A60" s="194"/>
    </row>
    <row r="61" spans="1:11">
      <c r="A61" s="194"/>
    </row>
    <row r="62" spans="1:11">
      <c r="A62" s="194"/>
    </row>
    <row r="63" spans="1:11">
      <c r="A63" s="19"/>
      <c r="B63" s="19"/>
      <c r="C63" s="19"/>
      <c r="D63" s="19"/>
      <c r="E63" s="19"/>
      <c r="F63" s="19"/>
      <c r="G63" s="19"/>
      <c r="H63" s="19"/>
      <c r="I63" s="19"/>
      <c r="J63" s="19"/>
    </row>
    <row r="64" spans="1:11">
      <c r="A64" s="194"/>
    </row>
    <row r="65" spans="1:10">
      <c r="A65" s="195"/>
      <c r="G65" s="196"/>
      <c r="H65" s="196"/>
      <c r="I65" s="196"/>
      <c r="J65" s="197"/>
    </row>
    <row r="66" spans="1:10">
      <c r="G66" s="198"/>
      <c r="H66" s="198"/>
      <c r="I66" s="198"/>
    </row>
    <row r="67" spans="1:10">
      <c r="I67" s="118"/>
    </row>
  </sheetData>
  <mergeCells count="13">
    <mergeCell ref="J16:K16"/>
    <mergeCell ref="A13:F13"/>
    <mergeCell ref="A5:F5"/>
    <mergeCell ref="A6:F6"/>
    <mergeCell ref="A7:F7"/>
    <mergeCell ref="A9:F9"/>
    <mergeCell ref="A10:F10"/>
    <mergeCell ref="A12:F12"/>
    <mergeCell ref="B15:D15"/>
    <mergeCell ref="A16:A17"/>
    <mergeCell ref="B16:B17"/>
    <mergeCell ref="F16:G16"/>
    <mergeCell ref="H16:I16"/>
  </mergeCells>
  <pageMargins left="0.39370078740157483" right="0.39370078740157483" top="0.78740157480314965" bottom="0.39370078740157483" header="0.51181102362204722" footer="0.51181102362204722"/>
  <pageSetup paperSize="9" scale="56" fitToHeight="7" orientation="portrait" r:id="rId1"/>
  <headerFooter differentFirst="1" scaleWithDoc="0">
    <oddHeader xml:space="preserve">&amp;C&amp;P
</oddHeader>
  </headerFooter>
  <rowBreaks count="1" manualBreakCount="1">
    <brk id="6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Финплан</vt:lpstr>
      <vt:lpstr>Финплан_</vt:lpstr>
      <vt:lpstr>Источники</vt:lpstr>
      <vt:lpstr>Источники!Заголовки_для_печати</vt:lpstr>
      <vt:lpstr>Источники!Область_печати</vt:lpstr>
      <vt:lpstr>Финплан!Область_печати</vt:lpstr>
      <vt:lpstr>Финплан_!Область_печати</vt:lpstr>
    </vt:vector>
  </TitlesOfParts>
  <Company>MOESK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Пользователь Windows</cp:lastModifiedBy>
  <cp:lastPrinted>2016-09-28T11:02:55Z</cp:lastPrinted>
  <dcterms:created xsi:type="dcterms:W3CDTF">2015-09-16T07:43:55Z</dcterms:created>
  <dcterms:modified xsi:type="dcterms:W3CDTF">2025-02-28T07:57:04Z</dcterms:modified>
</cp:coreProperties>
</file>